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36" windowWidth="11292" windowHeight="6492" activeTab="1"/>
  </bookViews>
  <sheets>
    <sheet name="naslovna " sheetId="54" r:id="rId1"/>
    <sheet name="Јавне набавке" sheetId="78" r:id="rId2"/>
    <sheet name="Sheet1" sheetId="81" r:id="rId3"/>
  </sheets>
  <calcPr calcId="125725"/>
</workbook>
</file>

<file path=xl/calcChain.xml><?xml version="1.0" encoding="utf-8"?>
<calcChain xmlns="http://schemas.openxmlformats.org/spreadsheetml/2006/main">
  <c r="D121" i="78"/>
  <c r="E110"/>
  <c r="D110"/>
  <c r="D111"/>
  <c r="E121"/>
  <c r="D126"/>
  <c r="D124"/>
  <c r="D81"/>
  <c r="D80"/>
  <c r="E79"/>
  <c r="E105"/>
  <c r="D106"/>
  <c r="D105" s="1"/>
  <c r="D103"/>
  <c r="D102" s="1"/>
  <c r="E102"/>
  <c r="E50"/>
  <c r="E48"/>
  <c r="D79" l="1"/>
  <c r="D84"/>
  <c r="D83" s="1"/>
  <c r="E83"/>
  <c r="D118"/>
  <c r="D117" s="1"/>
  <c r="E117"/>
  <c r="D112"/>
  <c r="E68"/>
  <c r="E90"/>
  <c r="D92"/>
  <c r="E57"/>
  <c r="E53"/>
  <c r="E44"/>
  <c r="E25"/>
  <c r="E60"/>
  <c r="D63"/>
  <c r="D62"/>
  <c r="E22"/>
  <c r="D120"/>
  <c r="D119" s="1"/>
  <c r="D116"/>
  <c r="D115" s="1"/>
  <c r="D114"/>
  <c r="D113" s="1"/>
  <c r="E119"/>
  <c r="E115"/>
  <c r="E113"/>
  <c r="E20"/>
  <c r="D91"/>
  <c r="D89"/>
  <c r="D88" s="1"/>
  <c r="D77"/>
  <c r="D76" s="1"/>
  <c r="D75"/>
  <c r="D74" s="1"/>
  <c r="D73"/>
  <c r="D72" s="1"/>
  <c r="D71"/>
  <c r="D70" s="1"/>
  <c r="D69"/>
  <c r="D68" s="1"/>
  <c r="D67"/>
  <c r="D66" s="1"/>
  <c r="E76"/>
  <c r="E74"/>
  <c r="E72"/>
  <c r="E70"/>
  <c r="E66"/>
  <c r="E65" s="1"/>
  <c r="D101"/>
  <c r="D100"/>
  <c r="E99"/>
  <c r="D98"/>
  <c r="D97" s="1"/>
  <c r="E97"/>
  <c r="D96"/>
  <c r="E94"/>
  <c r="D95"/>
  <c r="E88"/>
  <c r="D61"/>
  <c r="D58"/>
  <c r="D55"/>
  <c r="D54"/>
  <c r="D122"/>
  <c r="D51"/>
  <c r="D50" s="1"/>
  <c r="D49"/>
  <c r="D48" s="1"/>
  <c r="D46"/>
  <c r="D45"/>
  <c r="D41"/>
  <c r="D40"/>
  <c r="D39"/>
  <c r="E38"/>
  <c r="D37"/>
  <c r="D36"/>
  <c r="D35"/>
  <c r="E34"/>
  <c r="D33"/>
  <c r="D32"/>
  <c r="D31"/>
  <c r="E30"/>
  <c r="D27"/>
  <c r="D26"/>
  <c r="D24"/>
  <c r="D23"/>
  <c r="D21"/>
  <c r="D20" s="1"/>
  <c r="D65" l="1"/>
  <c r="E47"/>
  <c r="E43" s="1"/>
  <c r="E93"/>
  <c r="E109"/>
  <c r="E108" s="1"/>
  <c r="E87"/>
  <c r="D109"/>
  <c r="D53"/>
  <c r="D90"/>
  <c r="D87" s="1"/>
  <c r="D57"/>
  <c r="D25"/>
  <c r="D60"/>
  <c r="D22"/>
  <c r="D44"/>
  <c r="D99"/>
  <c r="D94"/>
  <c r="D30"/>
  <c r="D34"/>
  <c r="D47"/>
  <c r="E29"/>
  <c r="D38"/>
  <c r="D86" l="1"/>
  <c r="E86"/>
  <c r="D93"/>
  <c r="D108"/>
  <c r="D29"/>
  <c r="D43"/>
  <c r="D19"/>
  <c r="E19"/>
  <c r="E18" s="1"/>
  <c r="D18" l="1"/>
  <c r="D17" s="1"/>
  <c r="E17"/>
</calcChain>
</file>

<file path=xl/sharedStrings.xml><?xml version="1.0" encoding="utf-8"?>
<sst xmlns="http://schemas.openxmlformats.org/spreadsheetml/2006/main" count="246" uniqueCount="147">
  <si>
    <t>Mart</t>
  </si>
  <si>
    <t>Stolarski radovi</t>
  </si>
  <si>
    <t>Radovi na krovu</t>
  </si>
  <si>
    <t>godinu dana od dana zaključenja ugovora</t>
  </si>
  <si>
    <t>Lož-ulje</t>
  </si>
  <si>
    <t>Benzin</t>
  </si>
  <si>
    <t>Razlog i opravdanost nabavki; način utvrđivanja procenjene vrednosti</t>
  </si>
  <si>
    <t>godinu dana od zaključenja ugovora</t>
  </si>
  <si>
    <t xml:space="preserve">KRUŠEVAC </t>
  </si>
  <si>
    <t>Redni broj</t>
  </si>
  <si>
    <t>Procenjena vrednost bez PDV-a</t>
  </si>
  <si>
    <t>Septembar</t>
  </si>
  <si>
    <t>Razlog i opravdanost nabavke; način utvrđivanja procenjene vrednosti</t>
  </si>
  <si>
    <t>NAMIRNICE I PREHRAMBENI PROIZVODI po partijama; ORN - 15000000 - Hrana, piće i srodni proizvodi</t>
  </si>
  <si>
    <t>Interna proizvodnja hrane za decu u vrtići</t>
  </si>
  <si>
    <t xml:space="preserve"> Osiguranje vozila</t>
  </si>
  <si>
    <t>Osiguranje zaposlenih za slučaj nesreće na radu</t>
  </si>
  <si>
    <t>Predmet javne nabavke/ORN</t>
  </si>
  <si>
    <t>Radovi na vodovodu i kanalizaciji</t>
  </si>
  <si>
    <t>Prevoz radnika na posao i sa posla (markice)</t>
  </si>
  <si>
    <t>PREDŠKOLSKA USTANOVA "NATA VELJKOVIĆ"</t>
  </si>
  <si>
    <t>K R U Š E V A C</t>
  </si>
  <si>
    <t>Hemijska sredstva za čišćenje</t>
  </si>
  <si>
    <t>Godina dana od zaključenja ugovora</t>
  </si>
  <si>
    <t>Dizel</t>
  </si>
  <si>
    <t>Okvirni datumi</t>
  </si>
  <si>
    <t>vrsta postupka</t>
  </si>
  <si>
    <t>Pokretanje postupka</t>
  </si>
  <si>
    <t>Zaključenje ugovora</t>
  </si>
  <si>
    <t>Planirana sredstva u budžetu/fin.planu</t>
  </si>
  <si>
    <t>sa PDV-om</t>
  </si>
  <si>
    <t>Konto</t>
  </si>
  <si>
    <t>01-Budžet grada Kruševca</t>
  </si>
  <si>
    <t>04-Sopstveni prihodi</t>
  </si>
  <si>
    <t>Zalihe materijala</t>
  </si>
  <si>
    <t>Eksterna proizvodnja za druge korisnike na tržištu</t>
  </si>
  <si>
    <t>Izvršenje ugovora</t>
  </si>
  <si>
    <t>GORIVO: ORN - 09130000 - Nafta i destilati,</t>
  </si>
  <si>
    <t>Roba za dalju prodaju</t>
  </si>
  <si>
    <t>07-Uplatni račun PPP</t>
  </si>
  <si>
    <t>511323</t>
  </si>
  <si>
    <t>OTVORENI POSTUPAK</t>
  </si>
  <si>
    <t>Novembar</t>
  </si>
  <si>
    <t>April</t>
  </si>
  <si>
    <t>Jun</t>
  </si>
  <si>
    <t>Jul</t>
  </si>
  <si>
    <t>Avgust</t>
  </si>
  <si>
    <t>Maj</t>
  </si>
  <si>
    <t>avgust</t>
  </si>
  <si>
    <t>PU "NATA VELJKOVIĆ"- KRUŠEVAC</t>
  </si>
  <si>
    <t>Bosanska 21, Kruševac</t>
  </si>
  <si>
    <t>MATERIJALI ZA ODRŽAVANJE HIGIJENE- ORN - 39830000- Proizvodi za čišćenje i 33760000- Toaletna hartija, peškiri, i salvete</t>
  </si>
  <si>
    <t>Oktobar</t>
  </si>
  <si>
    <t>Nabavka se sprovodi radi obavljanja redovnih aktivnosti. Procenjena vrednost je utvrđena na osnovu finansijskog plana za tekuću godinu</t>
  </si>
  <si>
    <t>U S L U G E:</t>
  </si>
  <si>
    <t>DOBRA:</t>
  </si>
  <si>
    <t>10.1</t>
  </si>
  <si>
    <t>10.2</t>
  </si>
  <si>
    <t>Nabavka se vrši radi redovnog održavanja objekata. Procenjena vrednost je utvrđena na osnovu vrednosti koja je za ove namene opredeljena finansijskim planom za tekuću radnu godinu.</t>
  </si>
  <si>
    <t>3.1</t>
  </si>
  <si>
    <t>3.2</t>
  </si>
  <si>
    <t>Razlog i opravdanost nabavki, način utvrđivanja procenjene vrednosti</t>
  </si>
  <si>
    <t>1.1</t>
  </si>
  <si>
    <t>1.2</t>
  </si>
  <si>
    <t>1.3</t>
  </si>
  <si>
    <t>11</t>
  </si>
  <si>
    <t>12</t>
  </si>
  <si>
    <t>RADOVI:</t>
  </si>
  <si>
    <t>Zidarski radovi (materijali)</t>
  </si>
  <si>
    <t>Stolarski radovi (materijali)</t>
  </si>
  <si>
    <t>Molerski radovi (materijali)</t>
  </si>
  <si>
    <t>Radovi na vodovodu i kanalizaciji (materijali)</t>
  </si>
  <si>
    <t>Radovi na centralnom grejanju (materijali)</t>
  </si>
  <si>
    <t>Električne instalacije (materijali)</t>
  </si>
  <si>
    <t>Ostali materijali za održavanje higijene (papirna galanterija)</t>
  </si>
  <si>
    <t>Inventar za održavanje higijene</t>
  </si>
  <si>
    <t xml:space="preserve">Na osnovu člana 119.stav1.tačka 1. Zakona o osnovama sistema obrazovanja i vaspitanja ("Sl.glasnik RS"br.88/17) i člana 32.stav1.tačka1. Statuta </t>
  </si>
  <si>
    <t>04- Sopstveni prihodi</t>
  </si>
  <si>
    <t xml:space="preserve">Prevoz dece i pratioca u okviru  PPP </t>
  </si>
  <si>
    <t xml:space="preserve">Zidarski radovi </t>
  </si>
  <si>
    <t xml:space="preserve">Molerski radovi </t>
  </si>
  <si>
    <t>Decembar</t>
  </si>
  <si>
    <t>512113</t>
  </si>
  <si>
    <t>UKUPNO PLAN JAVNIH NABAVKI:</t>
  </si>
  <si>
    <t>2.1</t>
  </si>
  <si>
    <t>2.2</t>
  </si>
  <si>
    <t>2.3</t>
  </si>
  <si>
    <t>3.2.1</t>
  </si>
  <si>
    <t>3.2.2</t>
  </si>
  <si>
    <t>7.1</t>
  </si>
  <si>
    <t>7.2</t>
  </si>
  <si>
    <t>7.3</t>
  </si>
  <si>
    <t>7.5</t>
  </si>
  <si>
    <t>7.6</t>
  </si>
  <si>
    <t>7.7</t>
  </si>
  <si>
    <t>Službenik za javne nabavke</t>
  </si>
  <si>
    <t>Odgovorno lice:</t>
  </si>
  <si>
    <t xml:space="preserve">  PLAN JAVNIH NABAVKI  </t>
  </si>
  <si>
    <t>Nabavka se sprovodi radi ishrane dece u vrtićima . Procenjena vrednost se zasniva na finansijskom planu za tekuću godinu.</t>
  </si>
  <si>
    <t>NAMEŠTAJ ; ORN: 39161000- nameštaj za dečje vrtiće</t>
  </si>
  <si>
    <t>Redovne potrebe Ustanove. Procenjena vrednost se zasniva na finansijskom planu za tekuću godinu.</t>
  </si>
  <si>
    <t>KOMBIJI; ORN: 34137000- Polovna vozila za prevoz robe</t>
  </si>
  <si>
    <t>Nabavka polovnog vozila za distribuciju hrane  Narodnoj kuhinji</t>
  </si>
  <si>
    <t>U Kruševcu, _____________________________</t>
  </si>
  <si>
    <t>KAPITALNO ODRŽAVANJE OBJEKATA- radovi ; ORN: 45262300- Betonski radovi</t>
  </si>
  <si>
    <t>jul</t>
  </si>
  <si>
    <t xml:space="preserve"> Osiguranje zgrada i opreme</t>
  </si>
  <si>
    <t>OSIGURANJE IMOVINE I ZAPOSLENIH; ORN: 66510000- Usluge osiguranja</t>
  </si>
  <si>
    <t>9.1</t>
  </si>
  <si>
    <t>9.2</t>
  </si>
  <si>
    <t>10.3</t>
  </si>
  <si>
    <t>PREVOZ RADNIKA I DECE; ОRN:60112000- Usluge javnog drumskog prevoza</t>
  </si>
  <si>
    <t>ELEKTRIČNA ENERGIJA; ORN: 09310000- Električna energija</t>
  </si>
  <si>
    <t>TEKUĆE ODRŽAVANJE OBJEKATA - Nabavka materijala ; ORN: 44000000- Građevinske konstrukcije i materijali, pomoćni proizvodi u građevinarstvu (izuzev elekt.aparata)</t>
  </si>
  <si>
    <t xml:space="preserve">Usluge održavanja vozila. Procenjena vrednost se zasniva na finansijskom planu. </t>
  </si>
  <si>
    <t xml:space="preserve">Usluge održavanja šporeta, frižidera i ostale opreme za pripremu hrane. Procenjena vrednost se zasniva na finansijskom planu. </t>
  </si>
  <si>
    <t>NABAVKA OPREME ZA DOMAĆINSTVO; ORN: 39314000- Industrijska kuhinjska oprema</t>
  </si>
  <si>
    <t>14</t>
  </si>
  <si>
    <t>14.1</t>
  </si>
  <si>
    <t>14.2</t>
  </si>
  <si>
    <t>14.3</t>
  </si>
  <si>
    <t>14.4</t>
  </si>
  <si>
    <t>14.5</t>
  </si>
  <si>
    <t>15</t>
  </si>
  <si>
    <t>Nabavka se sprovodi radi obezbeđenja lož-ulja  za proces proizvodnje hrane u kuhinji "Pionir", kao i grejanje vrtića Pčelica i Jelenko. Pogonsko gorivo benzin i dizel služi za potrebe distribucije hrane vozilima ustanove iz centralne kuhinje u vrtiće.  Procenjena vrednost nabavke bzira se na  finansijskom planu za tekuću godinu.</t>
  </si>
  <si>
    <t>Datum: _____________2026.god</t>
  </si>
  <si>
    <t>Predškolske ustanove "Nata Veljković" Kruševac, Upravni odbor je dana _____________2026. godine usvojio</t>
  </si>
  <si>
    <t xml:space="preserve"> GODIŠNJI PLAN JAVNIH NABAVKI ZA 2026.GODINU</t>
  </si>
  <si>
    <t>8</t>
  </si>
  <si>
    <t>KANCELARIJSKI MATERIJAL; ORN: 30199000- Канцеларијски материјал од хартије и други артикли</t>
  </si>
  <si>
    <t>8.1</t>
  </si>
  <si>
    <t>8.2</t>
  </si>
  <si>
    <r>
      <rPr>
        <b/>
        <sz val="9"/>
        <color theme="3" tint="-0.249977111117893"/>
        <rFont val="Arial"/>
        <family val="2"/>
      </rPr>
      <t>POPRAVKA VOZILA</t>
    </r>
    <r>
      <rPr>
        <b/>
        <sz val="8"/>
        <color theme="3" tint="-0.249977111117893"/>
        <rFont val="Arial"/>
        <family val="2"/>
      </rPr>
      <t xml:space="preserve">- </t>
    </r>
    <r>
      <rPr>
        <b/>
        <sz val="9"/>
        <color theme="3" tint="-0.249977111117893"/>
        <rFont val="Arial"/>
        <family val="2"/>
      </rPr>
      <t>mehaničke popravke</t>
    </r>
    <r>
      <rPr>
        <b/>
        <sz val="8"/>
        <color theme="3" tint="-0.249977111117893"/>
        <rFont val="Arial"/>
        <family val="2"/>
      </rPr>
      <t>; ORN: 50110000- Usluge popravki i održavanja motornih vozila i pripadajuće opreme</t>
    </r>
  </si>
  <si>
    <r>
      <rPr>
        <b/>
        <sz val="9"/>
        <color theme="3" tint="-0.249977111117893"/>
        <rFont val="Arial"/>
        <family val="2"/>
      </rPr>
      <t>POPRAVKA OPREME ZA DOMAĆINSTVO</t>
    </r>
    <r>
      <rPr>
        <b/>
        <sz val="8"/>
        <color theme="3" tint="-0.249977111117893"/>
        <rFont val="Arial"/>
        <family val="2"/>
      </rPr>
      <t>; ORN: usluge popravke i održavanja opreme za restorane</t>
    </r>
  </si>
  <si>
    <t>Izrada novih betonskih staza u vrtićima "Leptirić" i "Pčelica". Procenjena vrednost se zasniva na finansijskom planu za tekuću godinu.</t>
  </si>
  <si>
    <t>07-drugi izvori</t>
  </si>
  <si>
    <t>Postavljanje ograde oko vrtića "Biseri" u dužini od 200 metara. Izrada nove ograde radi bezbednosti objekta i korisnika.</t>
  </si>
  <si>
    <t>15.1</t>
  </si>
  <si>
    <t>15.2</t>
  </si>
  <si>
    <t>15.3</t>
  </si>
  <si>
    <t>Nabavka nove opreme za kuhinju Pionir, modernizacija kuhinje radi veće produktivnosti. Procenjena vrednost se zasniva na finansijskom planu za tekuću godinu.</t>
  </si>
  <si>
    <t>Opremanje dečjih soba potrebnim nameštajem ( zamena dotrajalog nameštaja). Nabavka krevetića, stoličica, radnih stolova, polica i dr. Procenjena vrednost se zasniva na finansijskom planu za tekuću godinu.</t>
  </si>
  <si>
    <t>Rekonstrukcija dela krova u kuhinji "Pionir". Procenjena vrednost se zasniva na finansijskom planu za tekuću godinu.</t>
  </si>
  <si>
    <r>
      <t xml:space="preserve"> </t>
    </r>
    <r>
      <rPr>
        <b/>
        <sz val="10"/>
        <rFont val="Arial"/>
        <family val="2"/>
      </rPr>
      <t xml:space="preserve">ZA </t>
    </r>
    <r>
      <rPr>
        <b/>
        <sz val="12"/>
        <rFont val="Arial"/>
        <family val="2"/>
      </rPr>
      <t xml:space="preserve"> 2026. </t>
    </r>
    <r>
      <rPr>
        <b/>
        <sz val="10"/>
        <rFont val="Arial"/>
        <family val="2"/>
      </rPr>
      <t>GODINU</t>
    </r>
  </si>
  <si>
    <t>januar 2026. godine</t>
  </si>
  <si>
    <t>TEKUĆE ODRŽAVANJE OBJEKATA -  radovi; ORN: 42500000- Radovi na objektima ili delovima objekata visokogradnje i niskogradnje</t>
  </si>
  <si>
    <t>Урађена је измена број 1: електронске услуге су додате у план јавних набавки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</si>
</sst>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1"/>
      <color rgb="FF7030A0"/>
      <name val="Arial"/>
      <family val="2"/>
    </font>
    <font>
      <b/>
      <sz val="11"/>
      <color rgb="FFC0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8"/>
      <color rgb="FF00B050"/>
      <name val="Arial"/>
      <family val="2"/>
    </font>
    <font>
      <b/>
      <sz val="8"/>
      <color rgb="FF00B050"/>
      <name val="Arial"/>
      <family val="2"/>
    </font>
    <font>
      <b/>
      <sz val="9"/>
      <color rgb="FF00B050"/>
      <name val="Arial"/>
      <family val="2"/>
    </font>
    <font>
      <b/>
      <sz val="10"/>
      <color rgb="FF00B050"/>
      <name val="Arial"/>
      <family val="2"/>
    </font>
    <font>
      <b/>
      <sz val="8"/>
      <color theme="3" tint="-0.249977111117893"/>
      <name val="Arial"/>
      <family val="2"/>
    </font>
    <font>
      <sz val="8"/>
      <color theme="3" tint="-0.249977111117893"/>
      <name val="Arial"/>
      <family val="2"/>
    </font>
    <font>
      <b/>
      <sz val="9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7"/>
      <color theme="3" tint="-0.249977111117893"/>
      <name val="Arial"/>
      <family val="2"/>
    </font>
    <font>
      <sz val="9"/>
      <color theme="3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CC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3" fontId="2" fillId="0" borderId="0" xfId="0" applyNumberFormat="1" applyFont="1"/>
    <xf numFmtId="0" fontId="9" fillId="0" borderId="0" xfId="0" applyFont="1"/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0" xfId="0" applyFont="1"/>
    <xf numFmtId="0" fontId="2" fillId="2" borderId="1" xfId="0" applyFont="1" applyFill="1" applyBorder="1"/>
    <xf numFmtId="3" fontId="7" fillId="2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left" vertical="center" wrapText="1"/>
    </xf>
    <xf numFmtId="0" fontId="16" fillId="5" borderId="1" xfId="0" applyFont="1" applyFill="1" applyBorder="1"/>
    <xf numFmtId="0" fontId="17" fillId="5" borderId="5" xfId="0" applyFont="1" applyFill="1" applyBorder="1" applyAlignment="1">
      <alignment horizontal="center" vertical="center"/>
    </xf>
    <xf numFmtId="3" fontId="17" fillId="5" borderId="1" xfId="0" applyNumberFormat="1" applyFont="1" applyFill="1" applyBorder="1" applyAlignment="1">
      <alignment horizontal="center" vertical="center"/>
    </xf>
    <xf numFmtId="3" fontId="17" fillId="5" borderId="1" xfId="0" applyNumberFormat="1" applyFont="1" applyFill="1" applyBorder="1"/>
    <xf numFmtId="0" fontId="15" fillId="2" borderId="5" xfId="0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0" fontId="12" fillId="0" borderId="7" xfId="0" applyFont="1" applyBorder="1"/>
    <xf numFmtId="3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49" fontId="19" fillId="6" borderId="1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3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left" vertical="center" wrapText="1"/>
    </xf>
    <xf numFmtId="3" fontId="23" fillId="0" borderId="1" xfId="0" applyNumberFormat="1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left" vertical="center" wrapText="1"/>
    </xf>
    <xf numFmtId="3" fontId="24" fillId="0" borderId="1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textRotation="90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/>
    <xf numFmtId="49" fontId="22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23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3" fontId="27" fillId="0" borderId="1" xfId="0" applyNumberFormat="1" applyFont="1" applyFill="1" applyBorder="1" applyAlignment="1">
      <alignment horizontal="center" vertical="center" wrapText="1"/>
    </xf>
    <xf numFmtId="3" fontId="23" fillId="0" borderId="1" xfId="0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3" fontId="22" fillId="0" borderId="1" xfId="0" applyNumberFormat="1" applyFont="1" applyFill="1" applyBorder="1" applyAlignment="1">
      <alignment horizontal="center" vertical="center"/>
    </xf>
    <xf numFmtId="3" fontId="23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left" vertical="center" wrapText="1"/>
    </xf>
    <xf numFmtId="0" fontId="24" fillId="6" borderId="5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/>
    <xf numFmtId="49" fontId="22" fillId="6" borderId="1" xfId="0" applyNumberFormat="1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27" fillId="0" borderId="6" xfId="0" applyNumberFormat="1" applyFont="1" applyFill="1" applyBorder="1" applyAlignment="1">
      <alignment horizontal="left" vertical="center" wrapText="1"/>
    </xf>
    <xf numFmtId="3" fontId="27" fillId="0" borderId="3" xfId="0" applyNumberFormat="1" applyFont="1" applyFill="1" applyBorder="1" applyAlignment="1">
      <alignment horizontal="left" vertical="center" wrapText="1"/>
    </xf>
    <xf numFmtId="3" fontId="27" fillId="0" borderId="5" xfId="0" applyNumberFormat="1" applyFont="1" applyFill="1" applyBorder="1" applyAlignment="1">
      <alignment horizontal="left" vertical="center" wrapText="1"/>
    </xf>
    <xf numFmtId="3" fontId="23" fillId="0" borderId="6" xfId="0" applyNumberFormat="1" applyFont="1" applyFill="1" applyBorder="1" applyAlignment="1">
      <alignment horizontal="left" vertical="center" wrapText="1"/>
    </xf>
    <xf numFmtId="3" fontId="23" fillId="0" borderId="3" xfId="0" applyNumberFormat="1" applyFont="1" applyFill="1" applyBorder="1" applyAlignment="1">
      <alignment horizontal="left" vertical="center" wrapText="1"/>
    </xf>
    <xf numFmtId="3" fontId="23" fillId="0" borderId="5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textRotation="90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CCFFFF"/>
      <color rgb="FFDDDDDD"/>
      <color rgb="FFFFCCFF"/>
      <color rgb="FFFFFF99"/>
      <color rgb="FF99FF99"/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 enableFormatConditionsCalculation="0">
    <tabColor indexed="46"/>
  </sheetPr>
  <dimension ref="A1:AJ227"/>
  <sheetViews>
    <sheetView topLeftCell="A16" workbookViewId="0">
      <selection activeCell="L16" sqref="L16"/>
    </sheetView>
  </sheetViews>
  <sheetFormatPr defaultColWidth="9.109375" defaultRowHeight="13.2"/>
  <cols>
    <col min="1" max="16384" width="9.109375" style="3"/>
  </cols>
  <sheetData>
    <row r="1" spans="1:36" ht="17.399999999999999">
      <c r="A1" s="6" t="s">
        <v>20</v>
      </c>
      <c r="B1" s="8"/>
      <c r="C1" s="8"/>
      <c r="D1" s="8"/>
      <c r="E1" s="8"/>
      <c r="F1" s="8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7.399999999999999">
      <c r="A2" s="6" t="s">
        <v>21</v>
      </c>
      <c r="B2" s="8"/>
      <c r="C2" s="8"/>
      <c r="D2" s="8"/>
      <c r="E2" s="8"/>
      <c r="F2" s="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t="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ht="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ht="17.399999999999999">
      <c r="A10" s="2"/>
      <c r="B10" s="90" t="s">
        <v>97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12.75" customHeight="1">
      <c r="A11" s="2"/>
      <c r="B11" s="2"/>
      <c r="C11" s="2"/>
      <c r="D11" s="2"/>
      <c r="E11" s="4"/>
      <c r="F11" s="9"/>
      <c r="G11" s="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15.6">
      <c r="A12" s="2"/>
      <c r="B12" s="2"/>
      <c r="C12" s="2"/>
      <c r="D12" s="91"/>
      <c r="E12" s="91"/>
      <c r="F12" s="91"/>
      <c r="G12" s="91"/>
      <c r="H12" s="91"/>
      <c r="I12" s="91"/>
      <c r="J12" s="9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15.6">
      <c r="A13" s="2"/>
      <c r="B13" s="2"/>
      <c r="C13" s="2"/>
      <c r="D13" s="5"/>
      <c r="E13" s="5"/>
      <c r="F13" s="5"/>
      <c r="G13" s="5"/>
      <c r="H13" s="5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15.6">
      <c r="A14" s="2"/>
      <c r="B14" s="91" t="s">
        <v>143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t="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t="15">
      <c r="A24" s="2"/>
      <c r="B24" s="2"/>
      <c r="C24" s="2"/>
      <c r="D24" s="2"/>
      <c r="E24" s="2"/>
      <c r="F24" s="89" t="s">
        <v>8</v>
      </c>
      <c r="G24" s="89"/>
      <c r="H24" s="89"/>
      <c r="I24" s="89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ht="15">
      <c r="A25" s="2"/>
      <c r="B25" s="89" t="s">
        <v>144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ht="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ht="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ht="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ht="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ht="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ht="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ht="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ht="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ht="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ht="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ht="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 ht="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ht="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ht="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ht="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ht="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ht="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ht="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 ht="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ht="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ht="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ht="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:36" ht="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ht="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ht="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ht="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ht="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 ht="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 ht="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ht="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 ht="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 ht="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 ht="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 ht="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 ht="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ht="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ht="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ht="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ht="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ht="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ht="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36" ht="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 ht="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1:36" ht="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 ht="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1:36" ht="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 ht="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 ht="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ht="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 ht="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 ht="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 ht="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 ht="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 ht="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 ht="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 ht="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 ht="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 ht="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1:36" ht="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1:36" ht="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6" ht="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1:36" ht="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36" ht="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1:36" ht="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1:36" ht="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1:36" ht="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</row>
    <row r="115" spans="1:36" ht="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</row>
    <row r="116" spans="1:36" ht="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</row>
    <row r="117" spans="1:36" ht="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</row>
    <row r="118" spans="1:36" ht="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1:36" ht="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1:36" ht="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1:36" ht="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</row>
    <row r="122" spans="1:36" ht="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</row>
    <row r="123" spans="1:36" ht="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1:36" ht="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1:36" ht="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</row>
    <row r="126" spans="1:36" ht="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1:36" ht="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1:36" ht="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1:36" ht="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1:36" ht="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1:36" ht="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</row>
    <row r="132" spans="1:36" ht="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1:36" ht="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1:36" ht="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1:36" ht="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1:36" ht="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1:36" ht="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</row>
    <row r="138" spans="1:36" ht="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</row>
    <row r="139" spans="1:36" ht="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</row>
    <row r="140" spans="1:36" ht="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</row>
    <row r="141" spans="1:36" ht="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</row>
    <row r="142" spans="1:36" ht="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</row>
    <row r="143" spans="1:36" ht="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</row>
    <row r="144" spans="1:36" ht="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</row>
    <row r="145" spans="1:36" ht="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</row>
    <row r="146" spans="1:36" ht="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1:36" ht="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</row>
    <row r="148" spans="1:36" ht="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</row>
    <row r="149" spans="1:36" ht="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</row>
    <row r="150" spans="1:36" ht="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</row>
    <row r="151" spans="1:36" ht="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</row>
    <row r="152" spans="1:36" ht="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1:36" ht="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1:36" ht="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1:36" ht="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1:36" ht="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1:36" ht="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</row>
    <row r="158" spans="1:36" ht="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1:36" ht="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1:36" ht="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1:36" ht="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1:36" ht="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1:36" ht="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</row>
    <row r="164" spans="1:36" ht="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</row>
    <row r="165" spans="1:36" ht="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</row>
    <row r="166" spans="1:36" ht="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</row>
    <row r="167" spans="1:36" ht="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</row>
    <row r="168" spans="1:36" ht="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</row>
    <row r="169" spans="1:36" ht="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</row>
    <row r="170" spans="1:36" ht="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</row>
    <row r="171" spans="1:36" ht="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</row>
    <row r="172" spans="1:36" ht="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</row>
    <row r="173" spans="1:36" ht="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</row>
    <row r="174" spans="1:36" ht="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</row>
    <row r="175" spans="1:36" ht="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</row>
    <row r="176" spans="1:36" ht="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1:36" ht="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1:36" ht="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1:36" ht="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</row>
    <row r="180" spans="1:36" ht="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1:36" ht="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1:36" ht="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1:36" ht="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1:36" ht="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1:36" ht="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1:36" ht="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1:36" ht="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1:36" ht="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1:36" ht="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1:36" ht="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1:36" ht="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1:36" ht="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1:36" ht="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1:36" ht="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1:36" ht="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 ht="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1:36" ht="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 ht="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1:36" ht="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1:36" ht="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:36" ht="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1:36" ht="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:36" ht="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1:36" ht="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:36" ht="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1:36" ht="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 ht="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:36" ht="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1:36" ht="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1:36" ht="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:36" ht="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1:36" ht="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:36" ht="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:36" ht="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1:36" ht="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1:36" ht="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:36" ht="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:36" ht="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 ht="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 ht="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1:36" ht="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:36" ht="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1:36" ht="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1:36" ht="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1:36" ht="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1:36" ht="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1:36" ht="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</sheetData>
  <mergeCells count="5">
    <mergeCell ref="B25:M25"/>
    <mergeCell ref="B10:L10"/>
    <mergeCell ref="B14:L14"/>
    <mergeCell ref="D12:J12"/>
    <mergeCell ref="F24:I24"/>
  </mergeCells>
  <phoneticPr fontId="0" type="noConversion"/>
  <pageMargins left="0.75" right="0.75" top="1" bottom="1" header="0.5" footer="0.5"/>
  <pageSetup paperSize="9" orientation="landscape" horizontalDpi="3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M138"/>
  <sheetViews>
    <sheetView tabSelected="1" topLeftCell="A106" zoomScaleNormal="100" workbookViewId="0">
      <selection activeCell="C141" sqref="C141"/>
    </sheetView>
  </sheetViews>
  <sheetFormatPr defaultColWidth="9.109375" defaultRowHeight="10.199999999999999"/>
  <cols>
    <col min="1" max="1" width="2.5546875" style="1" customWidth="1"/>
    <col min="2" max="2" width="4.88671875" style="1" customWidth="1"/>
    <col min="3" max="3" width="36.5546875" style="1" customWidth="1"/>
    <col min="4" max="4" width="14" style="1" customWidth="1"/>
    <col min="5" max="6" width="12.5546875" style="1" customWidth="1"/>
    <col min="7" max="7" width="10.109375" style="1" customWidth="1"/>
    <col min="8" max="9" width="11" style="1" customWidth="1"/>
    <col min="10" max="10" width="13.33203125" style="1" customWidth="1"/>
    <col min="11" max="13" width="9.109375" style="1"/>
    <col min="14" max="14" width="10.44140625" style="1" bestFit="1" customWidth="1"/>
    <col min="15" max="16384" width="9.109375" style="1"/>
  </cols>
  <sheetData>
    <row r="1" spans="1:11" ht="12.75" customHeight="1"/>
    <row r="2" spans="1:11" ht="12.75" customHeight="1">
      <c r="A2" s="3"/>
      <c r="B2" s="3"/>
      <c r="C2" s="9" t="s">
        <v>49</v>
      </c>
      <c r="D2" s="3"/>
      <c r="E2" s="3"/>
      <c r="F2" s="3"/>
      <c r="G2" s="3"/>
      <c r="H2" s="3"/>
      <c r="I2" s="3"/>
      <c r="J2" s="3"/>
      <c r="K2" s="3"/>
    </row>
    <row r="3" spans="1:11" ht="12.75" customHeight="1">
      <c r="A3" s="3"/>
      <c r="B3" s="3"/>
      <c r="C3" s="9" t="s">
        <v>50</v>
      </c>
      <c r="D3" s="3"/>
      <c r="E3" s="3"/>
      <c r="F3" s="3"/>
      <c r="G3" s="3"/>
      <c r="H3" s="3"/>
      <c r="I3" s="3"/>
      <c r="J3" s="3"/>
      <c r="K3" s="3"/>
    </row>
    <row r="4" spans="1:11" ht="12.75" customHeight="1">
      <c r="A4" s="3"/>
      <c r="B4" s="3"/>
      <c r="C4" s="9" t="s">
        <v>125</v>
      </c>
      <c r="D4" s="3"/>
      <c r="E4" s="3"/>
      <c r="F4" s="3"/>
      <c r="G4" s="3"/>
      <c r="H4" s="3"/>
      <c r="I4" s="3"/>
      <c r="J4" s="3"/>
      <c r="K4" s="3"/>
    </row>
    <row r="5" spans="1:11" ht="12.7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2.75" customHeight="1">
      <c r="A6" s="3"/>
      <c r="B6" s="3"/>
      <c r="C6" s="3"/>
      <c r="D6" s="9"/>
      <c r="E6" s="3"/>
      <c r="F6" s="3"/>
      <c r="G6" s="3"/>
      <c r="H6" s="3"/>
      <c r="I6" s="3"/>
      <c r="J6" s="3"/>
      <c r="K6" s="3"/>
    </row>
    <row r="7" spans="1:11" ht="12.75" customHeight="1">
      <c r="A7" s="3"/>
      <c r="B7" s="3"/>
      <c r="C7" s="3" t="s">
        <v>76</v>
      </c>
      <c r="D7" s="9"/>
      <c r="E7" s="3"/>
      <c r="F7" s="3"/>
      <c r="G7" s="3"/>
      <c r="H7" s="3"/>
      <c r="I7" s="3"/>
      <c r="J7" s="3"/>
      <c r="K7" s="3"/>
    </row>
    <row r="8" spans="1:11" ht="12.75" customHeight="1">
      <c r="A8" s="3"/>
      <c r="B8" s="3" t="s">
        <v>126</v>
      </c>
      <c r="C8" s="3"/>
      <c r="D8" s="9"/>
      <c r="E8" s="3"/>
      <c r="F8" s="3"/>
      <c r="G8" s="3"/>
      <c r="H8" s="3"/>
      <c r="I8" s="3"/>
      <c r="J8" s="3"/>
      <c r="K8" s="3"/>
    </row>
    <row r="9" spans="1:11" ht="12.75" customHeight="1">
      <c r="A9" s="3"/>
      <c r="B9" s="3"/>
      <c r="C9" s="3"/>
      <c r="D9" s="9"/>
      <c r="E9" s="3"/>
      <c r="F9" s="3"/>
      <c r="G9" s="3"/>
      <c r="H9" s="3"/>
      <c r="I9" s="3"/>
      <c r="J9" s="3"/>
      <c r="K9" s="3"/>
    </row>
    <row r="10" spans="1:11" ht="12.75" customHeight="1">
      <c r="A10" s="3"/>
      <c r="B10" s="3"/>
      <c r="C10" s="3"/>
      <c r="D10" s="9" t="s">
        <v>127</v>
      </c>
      <c r="E10" s="3"/>
      <c r="F10" s="3"/>
      <c r="G10" s="3"/>
      <c r="H10" s="3"/>
      <c r="I10" s="3"/>
      <c r="J10" s="3"/>
      <c r="K10" s="3"/>
    </row>
    <row r="11" spans="1:11" ht="12.75" customHeight="1">
      <c r="A11" s="3"/>
      <c r="B11" s="3"/>
      <c r="C11" s="3"/>
      <c r="D11" s="9"/>
      <c r="E11" s="9"/>
      <c r="F11" s="3"/>
      <c r="G11" s="3"/>
      <c r="H11" s="3"/>
      <c r="I11" s="3"/>
      <c r="J11" s="3"/>
      <c r="K11" s="3"/>
    </row>
    <row r="12" spans="1:11" ht="12.75" customHeight="1">
      <c r="A12" s="3"/>
      <c r="B12" s="3"/>
      <c r="C12" s="3"/>
      <c r="D12" s="9"/>
      <c r="E12" s="3"/>
      <c r="F12" s="3"/>
      <c r="G12" s="3"/>
      <c r="H12" s="3"/>
      <c r="I12" s="3"/>
      <c r="J12" s="3"/>
      <c r="K12" s="3"/>
    </row>
    <row r="13" spans="1:11" ht="12.75" customHeight="1">
      <c r="A13" s="3"/>
      <c r="B13" s="3"/>
      <c r="C13" s="3"/>
      <c r="D13" s="9"/>
      <c r="E13" s="3"/>
      <c r="F13" s="3"/>
      <c r="G13" s="3"/>
      <c r="H13" s="3"/>
      <c r="I13" s="3"/>
      <c r="J13" s="3"/>
      <c r="K13" s="3"/>
    </row>
    <row r="15" spans="1:11" ht="23.25" customHeight="1">
      <c r="B15" s="98" t="s">
        <v>9</v>
      </c>
      <c r="C15" s="99" t="s">
        <v>17</v>
      </c>
      <c r="D15" s="105" t="s">
        <v>10</v>
      </c>
      <c r="E15" s="100" t="s">
        <v>29</v>
      </c>
      <c r="F15" s="101"/>
      <c r="G15" s="102" t="s">
        <v>26</v>
      </c>
      <c r="H15" s="100" t="s">
        <v>25</v>
      </c>
      <c r="I15" s="104"/>
      <c r="J15" s="101"/>
      <c r="K15" s="11"/>
    </row>
    <row r="16" spans="1:11" ht="25.2" customHeight="1">
      <c r="B16" s="98"/>
      <c r="C16" s="99"/>
      <c r="D16" s="105"/>
      <c r="E16" s="10" t="s">
        <v>30</v>
      </c>
      <c r="F16" s="10" t="s">
        <v>31</v>
      </c>
      <c r="G16" s="103"/>
      <c r="H16" s="12" t="s">
        <v>27</v>
      </c>
      <c r="I16" s="12" t="s">
        <v>28</v>
      </c>
      <c r="J16" s="12" t="s">
        <v>36</v>
      </c>
      <c r="K16" s="11"/>
    </row>
    <row r="17" spans="1:13" ht="31.2" customHeight="1">
      <c r="B17" s="30"/>
      <c r="C17" s="31" t="s">
        <v>83</v>
      </c>
      <c r="D17" s="32">
        <f>D18+D86+D108</f>
        <v>130599651.96969695</v>
      </c>
      <c r="E17" s="32">
        <f>E18+E86+E108</f>
        <v>155605946</v>
      </c>
      <c r="F17" s="33"/>
      <c r="G17" s="33"/>
      <c r="H17" s="33"/>
      <c r="I17" s="33"/>
      <c r="J17" s="33"/>
      <c r="K17" s="11"/>
    </row>
    <row r="18" spans="1:13" ht="26.4" customHeight="1">
      <c r="B18" s="20"/>
      <c r="C18" s="34" t="s">
        <v>55</v>
      </c>
      <c r="D18" s="35">
        <f>D19+D29+D43+D53+D57+D60+D65+D83</f>
        <v>104588288.33333333</v>
      </c>
      <c r="E18" s="35">
        <f>E19+E29+E43+E53+E57+E60+E65+E83</f>
        <v>125505946</v>
      </c>
      <c r="F18" s="21"/>
      <c r="G18" s="21"/>
      <c r="H18" s="21"/>
      <c r="I18" s="21"/>
      <c r="J18" s="21"/>
      <c r="K18" s="11"/>
      <c r="M18" s="7"/>
    </row>
    <row r="19" spans="1:13" ht="25.8" customHeight="1">
      <c r="A19" s="11"/>
      <c r="B19" s="42">
        <v>1</v>
      </c>
      <c r="C19" s="49" t="s">
        <v>37</v>
      </c>
      <c r="D19" s="50">
        <f>D20+D22+D25</f>
        <v>5625000</v>
      </c>
      <c r="E19" s="50">
        <f>E20+E22+E25</f>
        <v>6750000</v>
      </c>
      <c r="F19" s="40"/>
      <c r="G19" s="39" t="s">
        <v>41</v>
      </c>
      <c r="H19" s="39" t="s">
        <v>42</v>
      </c>
      <c r="I19" s="39" t="s">
        <v>81</v>
      </c>
      <c r="J19" s="39" t="s">
        <v>7</v>
      </c>
      <c r="K19" s="11"/>
    </row>
    <row r="20" spans="1:13" ht="15" customHeight="1">
      <c r="A20" s="11"/>
      <c r="B20" s="38" t="s">
        <v>62</v>
      </c>
      <c r="C20" s="44" t="s">
        <v>4</v>
      </c>
      <c r="D20" s="45">
        <f>D21</f>
        <v>2500000</v>
      </c>
      <c r="E20" s="45">
        <f>E21</f>
        <v>3000000</v>
      </c>
      <c r="F20" s="46">
        <v>421224</v>
      </c>
      <c r="G20" s="39"/>
      <c r="H20" s="41"/>
      <c r="I20" s="41"/>
      <c r="J20" s="41"/>
      <c r="K20" s="11"/>
    </row>
    <row r="21" spans="1:13" ht="15" customHeight="1">
      <c r="A21" s="11"/>
      <c r="B21" s="38"/>
      <c r="C21" s="47" t="s">
        <v>39</v>
      </c>
      <c r="D21" s="48">
        <f>E21/1.2</f>
        <v>2500000</v>
      </c>
      <c r="E21" s="48">
        <v>3000000</v>
      </c>
      <c r="F21" s="46"/>
      <c r="G21" s="39"/>
      <c r="H21" s="41"/>
      <c r="I21" s="41"/>
      <c r="J21" s="41"/>
      <c r="K21" s="11"/>
    </row>
    <row r="22" spans="1:13" ht="15" customHeight="1">
      <c r="A22" s="11"/>
      <c r="B22" s="38" t="s">
        <v>63</v>
      </c>
      <c r="C22" s="44" t="s">
        <v>5</v>
      </c>
      <c r="D22" s="45">
        <f>D23+D24</f>
        <v>583333.33333333337</v>
      </c>
      <c r="E22" s="45">
        <f>E23+E24</f>
        <v>700000</v>
      </c>
      <c r="F22" s="46">
        <v>426411</v>
      </c>
      <c r="G22" s="39"/>
      <c r="H22" s="41"/>
      <c r="I22" s="41"/>
      <c r="J22" s="41"/>
      <c r="K22" s="11"/>
    </row>
    <row r="23" spans="1:13" ht="15" customHeight="1">
      <c r="A23" s="11"/>
      <c r="B23" s="38"/>
      <c r="C23" s="47" t="s">
        <v>33</v>
      </c>
      <c r="D23" s="48">
        <f t="shared" ref="D23:D24" si="0">E23/1.2</f>
        <v>41666.666666666672</v>
      </c>
      <c r="E23" s="48">
        <v>50000</v>
      </c>
      <c r="F23" s="46"/>
      <c r="G23" s="39"/>
      <c r="H23" s="41"/>
      <c r="I23" s="41"/>
      <c r="J23" s="41"/>
      <c r="K23" s="11"/>
    </row>
    <row r="24" spans="1:13" ht="15" customHeight="1">
      <c r="A24" s="11"/>
      <c r="B24" s="38"/>
      <c r="C24" s="47" t="s">
        <v>39</v>
      </c>
      <c r="D24" s="48">
        <f t="shared" si="0"/>
        <v>541666.66666666674</v>
      </c>
      <c r="E24" s="48">
        <v>650000</v>
      </c>
      <c r="F24" s="39"/>
      <c r="G24" s="39"/>
      <c r="H24" s="41"/>
      <c r="I24" s="41"/>
      <c r="J24" s="41"/>
      <c r="K24" s="11"/>
    </row>
    <row r="25" spans="1:13" ht="15" customHeight="1">
      <c r="A25" s="11"/>
      <c r="B25" s="38" t="s">
        <v>64</v>
      </c>
      <c r="C25" s="44" t="s">
        <v>24</v>
      </c>
      <c r="D25" s="45">
        <f>D26+D27</f>
        <v>2541666.6666666665</v>
      </c>
      <c r="E25" s="45">
        <f>E26+E27</f>
        <v>3050000</v>
      </c>
      <c r="F25" s="46">
        <v>426412</v>
      </c>
      <c r="G25" s="39"/>
      <c r="H25" s="41"/>
      <c r="I25" s="41"/>
      <c r="J25" s="41"/>
      <c r="K25" s="11"/>
    </row>
    <row r="26" spans="1:13" ht="15" customHeight="1">
      <c r="A26" s="11"/>
      <c r="B26" s="38"/>
      <c r="C26" s="47" t="s">
        <v>33</v>
      </c>
      <c r="D26" s="48">
        <f t="shared" ref="D26:D27" si="1">E26/1.2</f>
        <v>41666.666666666672</v>
      </c>
      <c r="E26" s="48">
        <v>50000</v>
      </c>
      <c r="F26" s="46"/>
      <c r="G26" s="39"/>
      <c r="H26" s="41"/>
      <c r="I26" s="41"/>
      <c r="J26" s="41"/>
      <c r="K26" s="11"/>
    </row>
    <row r="27" spans="1:13" ht="15" customHeight="1">
      <c r="A27" s="11"/>
      <c r="B27" s="38"/>
      <c r="C27" s="47" t="s">
        <v>39</v>
      </c>
      <c r="D27" s="48">
        <f t="shared" si="1"/>
        <v>2500000</v>
      </c>
      <c r="E27" s="48">
        <v>3000000</v>
      </c>
      <c r="F27" s="46"/>
      <c r="G27" s="39"/>
      <c r="H27" s="41"/>
      <c r="I27" s="41"/>
      <c r="J27" s="41"/>
      <c r="K27" s="11"/>
    </row>
    <row r="28" spans="1:13" ht="33.75" customHeight="1">
      <c r="A28" s="11"/>
      <c r="B28" s="38"/>
      <c r="C28" s="47" t="s">
        <v>6</v>
      </c>
      <c r="D28" s="95" t="s">
        <v>124</v>
      </c>
      <c r="E28" s="96"/>
      <c r="F28" s="96"/>
      <c r="G28" s="96"/>
      <c r="H28" s="96"/>
      <c r="I28" s="96"/>
      <c r="J28" s="97"/>
      <c r="K28" s="11"/>
    </row>
    <row r="29" spans="1:13" ht="38.4" customHeight="1">
      <c r="A29" s="11"/>
      <c r="B29" s="64">
        <v>2</v>
      </c>
      <c r="C29" s="55" t="s">
        <v>51</v>
      </c>
      <c r="D29" s="50">
        <f>D30+D34+D38</f>
        <v>6583333.333333334</v>
      </c>
      <c r="E29" s="50">
        <f>E30+E34+E38</f>
        <v>7900000</v>
      </c>
      <c r="F29" s="56"/>
      <c r="G29" s="46" t="s">
        <v>41</v>
      </c>
      <c r="H29" s="46" t="s">
        <v>11</v>
      </c>
      <c r="I29" s="46" t="s">
        <v>52</v>
      </c>
      <c r="J29" s="46" t="s">
        <v>7</v>
      </c>
      <c r="K29" s="11"/>
    </row>
    <row r="30" spans="1:13" ht="24.75" customHeight="1">
      <c r="A30" s="11"/>
      <c r="B30" s="57" t="s">
        <v>84</v>
      </c>
      <c r="C30" s="44" t="s">
        <v>22</v>
      </c>
      <c r="D30" s="45">
        <f>D31+D32+D33</f>
        <v>3000000.0000000005</v>
      </c>
      <c r="E30" s="45">
        <f>E31+E32+E33</f>
        <v>3600000</v>
      </c>
      <c r="F30" s="46">
        <v>426811</v>
      </c>
      <c r="G30" s="46"/>
      <c r="H30" s="58"/>
      <c r="I30" s="46"/>
      <c r="J30" s="46"/>
      <c r="K30" s="11"/>
    </row>
    <row r="31" spans="1:13" ht="17.25" customHeight="1">
      <c r="A31" s="11"/>
      <c r="B31" s="57"/>
      <c r="C31" s="47" t="s">
        <v>32</v>
      </c>
      <c r="D31" s="48">
        <f>E31/1.2</f>
        <v>625000</v>
      </c>
      <c r="E31" s="48">
        <v>750000</v>
      </c>
      <c r="F31" s="46"/>
      <c r="G31" s="46"/>
      <c r="H31" s="58"/>
      <c r="I31" s="46"/>
      <c r="J31" s="46"/>
      <c r="K31" s="11"/>
    </row>
    <row r="32" spans="1:13" ht="17.25" customHeight="1">
      <c r="A32" s="11"/>
      <c r="B32" s="57"/>
      <c r="C32" s="47" t="s">
        <v>33</v>
      </c>
      <c r="D32" s="48">
        <f t="shared" ref="D32:D33" si="2">E32/1.2</f>
        <v>83333.333333333343</v>
      </c>
      <c r="E32" s="48">
        <v>100000</v>
      </c>
      <c r="F32" s="46"/>
      <c r="G32" s="46"/>
      <c r="H32" s="58"/>
      <c r="I32" s="46"/>
      <c r="J32" s="46"/>
      <c r="K32" s="11"/>
    </row>
    <row r="33" spans="1:13" ht="17.25" customHeight="1">
      <c r="A33" s="11"/>
      <c r="B33" s="57"/>
      <c r="C33" s="47" t="s">
        <v>39</v>
      </c>
      <c r="D33" s="48">
        <f t="shared" si="2"/>
        <v>2291666.666666667</v>
      </c>
      <c r="E33" s="48">
        <v>2750000</v>
      </c>
      <c r="F33" s="46"/>
      <c r="G33" s="46"/>
      <c r="H33" s="58"/>
      <c r="I33" s="46"/>
      <c r="J33" s="46"/>
      <c r="K33" s="11"/>
    </row>
    <row r="34" spans="1:13" ht="24" customHeight="1">
      <c r="A34" s="11"/>
      <c r="B34" s="57" t="s">
        <v>85</v>
      </c>
      <c r="C34" s="51" t="s">
        <v>74</v>
      </c>
      <c r="D34" s="45">
        <f>D35+D36+D37</f>
        <v>2250000</v>
      </c>
      <c r="E34" s="45">
        <f>E35+E36+E37</f>
        <v>2700000</v>
      </c>
      <c r="F34" s="46">
        <v>426819</v>
      </c>
      <c r="G34" s="46"/>
      <c r="H34" s="46"/>
      <c r="I34" s="46"/>
      <c r="J34" s="46"/>
      <c r="K34" s="11"/>
    </row>
    <row r="35" spans="1:13" ht="15.75" customHeight="1">
      <c r="A35" s="11"/>
      <c r="B35" s="57"/>
      <c r="C35" s="47" t="s">
        <v>32</v>
      </c>
      <c r="D35" s="48">
        <f>E35/1.2</f>
        <v>833333.33333333337</v>
      </c>
      <c r="E35" s="48">
        <v>1000000</v>
      </c>
      <c r="F35" s="46"/>
      <c r="G35" s="46"/>
      <c r="H35" s="46"/>
      <c r="I35" s="46"/>
      <c r="J35" s="46"/>
      <c r="K35" s="11"/>
    </row>
    <row r="36" spans="1:13" ht="15.75" customHeight="1">
      <c r="A36" s="11"/>
      <c r="B36" s="57"/>
      <c r="C36" s="47" t="s">
        <v>39</v>
      </c>
      <c r="D36" s="48">
        <f t="shared" ref="D36:D37" si="3">E36/1.2</f>
        <v>1250000</v>
      </c>
      <c r="E36" s="48">
        <v>1500000</v>
      </c>
      <c r="F36" s="46"/>
      <c r="G36" s="46"/>
      <c r="H36" s="46"/>
      <c r="I36" s="46"/>
      <c r="J36" s="46"/>
      <c r="K36" s="11"/>
    </row>
    <row r="37" spans="1:13" ht="15.75" customHeight="1">
      <c r="A37" s="11"/>
      <c r="B37" s="57"/>
      <c r="C37" s="47" t="s">
        <v>33</v>
      </c>
      <c r="D37" s="48">
        <f t="shared" si="3"/>
        <v>166666.66666666669</v>
      </c>
      <c r="E37" s="48">
        <v>200000</v>
      </c>
      <c r="F37" s="46"/>
      <c r="G37" s="46"/>
      <c r="H37" s="46"/>
      <c r="I37" s="46"/>
      <c r="J37" s="46"/>
      <c r="K37" s="11"/>
    </row>
    <row r="38" spans="1:13" ht="17.25" customHeight="1">
      <c r="A38" s="11"/>
      <c r="B38" s="57" t="s">
        <v>86</v>
      </c>
      <c r="C38" s="52" t="s">
        <v>75</v>
      </c>
      <c r="D38" s="45">
        <f>D39+D40+D41</f>
        <v>1333333.3333333335</v>
      </c>
      <c r="E38" s="45">
        <f>E39+E40+E41</f>
        <v>1600000</v>
      </c>
      <c r="F38" s="46">
        <v>426812</v>
      </c>
      <c r="G38" s="46"/>
      <c r="H38" s="46"/>
      <c r="I38" s="46"/>
      <c r="J38" s="46"/>
      <c r="K38" s="11"/>
    </row>
    <row r="39" spans="1:13" ht="16.5" customHeight="1">
      <c r="A39" s="11"/>
      <c r="B39" s="57"/>
      <c r="C39" s="53" t="s">
        <v>32</v>
      </c>
      <c r="D39" s="48">
        <f>E39/1.2</f>
        <v>250000</v>
      </c>
      <c r="E39" s="48">
        <v>300000</v>
      </c>
      <c r="F39" s="46"/>
      <c r="G39" s="54"/>
      <c r="H39" s="54"/>
      <c r="I39" s="54"/>
      <c r="J39" s="54"/>
      <c r="K39" s="11"/>
    </row>
    <row r="40" spans="1:13" ht="16.5" customHeight="1">
      <c r="A40" s="11"/>
      <c r="B40" s="57"/>
      <c r="C40" s="47" t="s">
        <v>33</v>
      </c>
      <c r="D40" s="48">
        <f t="shared" ref="D40:D41" si="4">E40/1.2</f>
        <v>250000</v>
      </c>
      <c r="E40" s="48">
        <v>300000</v>
      </c>
      <c r="F40" s="54"/>
      <c r="G40" s="54"/>
      <c r="H40" s="54"/>
      <c r="I40" s="54"/>
      <c r="J40" s="54"/>
      <c r="K40" s="11"/>
    </row>
    <row r="41" spans="1:13" ht="16.5" customHeight="1">
      <c r="A41" s="11"/>
      <c r="B41" s="57"/>
      <c r="C41" s="47" t="s">
        <v>39</v>
      </c>
      <c r="D41" s="48">
        <f t="shared" si="4"/>
        <v>833333.33333333337</v>
      </c>
      <c r="E41" s="48">
        <v>1000000</v>
      </c>
      <c r="F41" s="54"/>
      <c r="G41" s="54"/>
      <c r="H41" s="54"/>
      <c r="I41" s="54"/>
      <c r="J41" s="54"/>
      <c r="K41" s="11"/>
    </row>
    <row r="42" spans="1:13" ht="24.6" customHeight="1">
      <c r="A42" s="11"/>
      <c r="B42" s="46"/>
      <c r="C42" s="47" t="s">
        <v>61</v>
      </c>
      <c r="D42" s="95" t="s">
        <v>53</v>
      </c>
      <c r="E42" s="96"/>
      <c r="F42" s="96"/>
      <c r="G42" s="96"/>
      <c r="H42" s="96"/>
      <c r="I42" s="96"/>
      <c r="J42" s="97"/>
      <c r="K42" s="11"/>
    </row>
    <row r="43" spans="1:13" ht="34.200000000000003" customHeight="1">
      <c r="A43" s="11"/>
      <c r="B43" s="64">
        <v>3</v>
      </c>
      <c r="C43" s="55" t="s">
        <v>13</v>
      </c>
      <c r="D43" s="50">
        <f>D44+D47</f>
        <v>64354955</v>
      </c>
      <c r="E43" s="50">
        <f>E44+E47</f>
        <v>77225946</v>
      </c>
      <c r="F43" s="54"/>
      <c r="G43" s="46" t="s">
        <v>41</v>
      </c>
      <c r="H43" s="46" t="s">
        <v>44</v>
      </c>
      <c r="I43" s="46" t="s">
        <v>45</v>
      </c>
      <c r="J43" s="46" t="s">
        <v>7</v>
      </c>
      <c r="K43" s="11"/>
    </row>
    <row r="44" spans="1:13" ht="18" customHeight="1">
      <c r="A44" s="11"/>
      <c r="B44" s="59" t="s">
        <v>59</v>
      </c>
      <c r="C44" s="44" t="s">
        <v>14</v>
      </c>
      <c r="D44" s="45">
        <f>D45+D46</f>
        <v>50416666.666666664</v>
      </c>
      <c r="E44" s="45">
        <f>E45+E46</f>
        <v>60500000</v>
      </c>
      <c r="F44" s="46">
        <v>426823</v>
      </c>
      <c r="G44" s="54"/>
      <c r="H44" s="54"/>
      <c r="I44" s="45"/>
      <c r="J44" s="45"/>
      <c r="K44" s="11"/>
      <c r="M44" s="7"/>
    </row>
    <row r="45" spans="1:13" ht="17.25" customHeight="1">
      <c r="A45" s="11"/>
      <c r="B45" s="57"/>
      <c r="C45" s="47" t="s">
        <v>32</v>
      </c>
      <c r="D45" s="48">
        <f>E45/1.2</f>
        <v>50000000</v>
      </c>
      <c r="E45" s="48">
        <v>60000000</v>
      </c>
      <c r="F45" s="46"/>
      <c r="G45" s="46"/>
      <c r="H45" s="46"/>
      <c r="I45" s="48"/>
      <c r="J45" s="48"/>
      <c r="K45" s="11"/>
      <c r="M45" s="7"/>
    </row>
    <row r="46" spans="1:13" ht="17.25" customHeight="1">
      <c r="A46" s="11"/>
      <c r="B46" s="57"/>
      <c r="C46" s="47" t="s">
        <v>33</v>
      </c>
      <c r="D46" s="48">
        <f t="shared" ref="D46" si="5">E46/1.2</f>
        <v>416666.66666666669</v>
      </c>
      <c r="E46" s="48">
        <v>500000</v>
      </c>
      <c r="F46" s="46"/>
      <c r="G46" s="46"/>
      <c r="H46" s="46"/>
      <c r="I46" s="48"/>
      <c r="J46" s="48"/>
      <c r="K46" s="11"/>
      <c r="M46" s="7"/>
    </row>
    <row r="47" spans="1:13" ht="21" customHeight="1">
      <c r="A47" s="11"/>
      <c r="B47" s="59" t="s">
        <v>60</v>
      </c>
      <c r="C47" s="52" t="s">
        <v>35</v>
      </c>
      <c r="D47" s="45">
        <f>D48+D50</f>
        <v>13938288.333333334</v>
      </c>
      <c r="E47" s="45">
        <f>E48+E50</f>
        <v>16725946</v>
      </c>
      <c r="F47" s="60"/>
      <c r="G47" s="54"/>
      <c r="H47" s="54"/>
      <c r="I47" s="54"/>
      <c r="J47" s="54"/>
      <c r="K47" s="11"/>
    </row>
    <row r="48" spans="1:13" ht="16.5" customHeight="1">
      <c r="A48" s="11"/>
      <c r="B48" s="65" t="s">
        <v>87</v>
      </c>
      <c r="C48" s="61" t="s">
        <v>34</v>
      </c>
      <c r="D48" s="48">
        <f>D49</f>
        <v>13313288.333333334</v>
      </c>
      <c r="E48" s="48">
        <f>E49</f>
        <v>15975946</v>
      </c>
      <c r="F48" s="46">
        <v>522111</v>
      </c>
      <c r="G48" s="46"/>
      <c r="H48" s="62"/>
      <c r="I48" s="46"/>
      <c r="J48" s="46"/>
      <c r="K48" s="11"/>
    </row>
    <row r="49" spans="1:11" ht="16.5" customHeight="1">
      <c r="A49" s="11"/>
      <c r="B49" s="65"/>
      <c r="C49" s="63" t="s">
        <v>33</v>
      </c>
      <c r="D49" s="48">
        <f>E49/1.2</f>
        <v>13313288.333333334</v>
      </c>
      <c r="E49" s="48">
        <v>15975946</v>
      </c>
      <c r="F49" s="46"/>
      <c r="G49" s="46"/>
      <c r="H49" s="62"/>
      <c r="I49" s="46"/>
      <c r="J49" s="46"/>
      <c r="K49" s="11"/>
    </row>
    <row r="50" spans="1:11" ht="16.5" customHeight="1">
      <c r="A50" s="11"/>
      <c r="B50" s="65" t="s">
        <v>88</v>
      </c>
      <c r="C50" s="61" t="s">
        <v>38</v>
      </c>
      <c r="D50" s="48">
        <f>D51</f>
        <v>625000</v>
      </c>
      <c r="E50" s="48">
        <f>E51</f>
        <v>750000</v>
      </c>
      <c r="F50" s="46">
        <v>523111</v>
      </c>
      <c r="G50" s="46"/>
      <c r="H50" s="62"/>
      <c r="I50" s="46"/>
      <c r="J50" s="46"/>
      <c r="K50" s="11"/>
    </row>
    <row r="51" spans="1:11" ht="16.5" customHeight="1">
      <c r="A51" s="11"/>
      <c r="B51" s="57"/>
      <c r="C51" s="63" t="s">
        <v>33</v>
      </c>
      <c r="D51" s="48">
        <f>E51/1.2</f>
        <v>625000</v>
      </c>
      <c r="E51" s="48">
        <v>750000</v>
      </c>
      <c r="F51" s="46"/>
      <c r="G51" s="46"/>
      <c r="H51" s="62"/>
      <c r="I51" s="46"/>
      <c r="J51" s="46"/>
      <c r="K51" s="11"/>
    </row>
    <row r="52" spans="1:11" ht="28.8" customHeight="1">
      <c r="A52" s="11"/>
      <c r="B52" s="46"/>
      <c r="C52" s="47" t="s">
        <v>6</v>
      </c>
      <c r="D52" s="95" t="s">
        <v>98</v>
      </c>
      <c r="E52" s="96"/>
      <c r="F52" s="96"/>
      <c r="G52" s="96"/>
      <c r="H52" s="96"/>
      <c r="I52" s="96"/>
      <c r="J52" s="97"/>
      <c r="K52" s="11"/>
    </row>
    <row r="53" spans="1:11" ht="32.4" customHeight="1">
      <c r="A53" s="11"/>
      <c r="B53" s="64">
        <v>4</v>
      </c>
      <c r="C53" s="49" t="s">
        <v>99</v>
      </c>
      <c r="D53" s="50">
        <f>SUM(D54:D55)</f>
        <v>2250000</v>
      </c>
      <c r="E53" s="50">
        <f>SUM(E54:E55)</f>
        <v>2700000</v>
      </c>
      <c r="F53" s="66">
        <v>512211</v>
      </c>
      <c r="G53" s="46" t="s">
        <v>41</v>
      </c>
      <c r="H53" s="67" t="s">
        <v>0</v>
      </c>
      <c r="I53" s="67" t="s">
        <v>43</v>
      </c>
      <c r="J53" s="67" t="s">
        <v>47</v>
      </c>
      <c r="K53" s="11"/>
    </row>
    <row r="54" spans="1:11" ht="17.25" customHeight="1">
      <c r="A54" s="11"/>
      <c r="B54" s="46"/>
      <c r="C54" s="47" t="s">
        <v>39</v>
      </c>
      <c r="D54" s="48">
        <f>E54/1.2</f>
        <v>1250000</v>
      </c>
      <c r="E54" s="48">
        <v>1500000</v>
      </c>
      <c r="F54" s="68"/>
      <c r="G54" s="68"/>
      <c r="H54" s="68"/>
      <c r="I54" s="68"/>
      <c r="J54" s="68"/>
      <c r="K54" s="11"/>
    </row>
    <row r="55" spans="1:11" ht="13.2" customHeight="1">
      <c r="A55" s="11"/>
      <c r="B55" s="46"/>
      <c r="C55" s="63" t="s">
        <v>33</v>
      </c>
      <c r="D55" s="48">
        <f>E55/1.2</f>
        <v>1000000</v>
      </c>
      <c r="E55" s="48">
        <v>1200000</v>
      </c>
      <c r="F55" s="68"/>
      <c r="G55" s="68"/>
      <c r="H55" s="68"/>
      <c r="I55" s="68"/>
      <c r="J55" s="68"/>
      <c r="K55" s="11"/>
    </row>
    <row r="56" spans="1:11" ht="30.6" customHeight="1">
      <c r="A56" s="11"/>
      <c r="B56" s="46"/>
      <c r="C56" s="47" t="s">
        <v>6</v>
      </c>
      <c r="D56" s="95" t="s">
        <v>141</v>
      </c>
      <c r="E56" s="96"/>
      <c r="F56" s="96"/>
      <c r="G56" s="96"/>
      <c r="H56" s="96"/>
      <c r="I56" s="96"/>
      <c r="J56" s="97"/>
      <c r="K56" s="11"/>
    </row>
    <row r="57" spans="1:11" ht="26.4" customHeight="1">
      <c r="A57" s="11"/>
      <c r="B57" s="64">
        <v>5</v>
      </c>
      <c r="C57" s="49" t="s">
        <v>116</v>
      </c>
      <c r="D57" s="50">
        <f>SUM(D58:D58)</f>
        <v>2666666.666666667</v>
      </c>
      <c r="E57" s="50">
        <f>SUM(E58:E58)</f>
        <v>3200000</v>
      </c>
      <c r="F57" s="69">
        <v>512251</v>
      </c>
      <c r="G57" s="46" t="s">
        <v>41</v>
      </c>
      <c r="H57" s="67" t="s">
        <v>0</v>
      </c>
      <c r="I57" s="67" t="s">
        <v>43</v>
      </c>
      <c r="J57" s="67" t="s">
        <v>47</v>
      </c>
      <c r="K57" s="11"/>
    </row>
    <row r="58" spans="1:11" ht="15.75" customHeight="1">
      <c r="A58" s="11"/>
      <c r="B58" s="46"/>
      <c r="C58" s="47" t="s">
        <v>39</v>
      </c>
      <c r="D58" s="48">
        <f>E58/1.2</f>
        <v>2666666.666666667</v>
      </c>
      <c r="E58" s="48">
        <v>3200000</v>
      </c>
      <c r="F58" s="68"/>
      <c r="G58" s="68"/>
      <c r="H58" s="68"/>
      <c r="I58" s="68"/>
      <c r="J58" s="68"/>
      <c r="K58" s="11"/>
    </row>
    <row r="59" spans="1:11" ht="25.8" customHeight="1">
      <c r="A59" s="11"/>
      <c r="B59" s="46"/>
      <c r="C59" s="47" t="s">
        <v>6</v>
      </c>
      <c r="D59" s="95" t="s">
        <v>140</v>
      </c>
      <c r="E59" s="96"/>
      <c r="F59" s="96"/>
      <c r="G59" s="96"/>
      <c r="H59" s="96"/>
      <c r="I59" s="96"/>
      <c r="J59" s="97"/>
      <c r="K59" s="11"/>
    </row>
    <row r="60" spans="1:11" ht="29.4" customHeight="1">
      <c r="A60" s="11"/>
      <c r="B60" s="64">
        <v>6</v>
      </c>
      <c r="C60" s="49" t="s">
        <v>112</v>
      </c>
      <c r="D60" s="50">
        <f>SUM(D61:D63)</f>
        <v>15025000</v>
      </c>
      <c r="E60" s="50">
        <f>SUM(E61:E63)</f>
        <v>18030000</v>
      </c>
      <c r="F60" s="70">
        <v>421211</v>
      </c>
      <c r="G60" s="46" t="s">
        <v>41</v>
      </c>
      <c r="H60" s="46" t="s">
        <v>47</v>
      </c>
      <c r="I60" s="46" t="s">
        <v>44</v>
      </c>
      <c r="J60" s="46" t="s">
        <v>3</v>
      </c>
      <c r="K60" s="11"/>
    </row>
    <row r="61" spans="1:11" ht="15.75" customHeight="1">
      <c r="A61" s="11"/>
      <c r="B61" s="46"/>
      <c r="C61" s="47" t="s">
        <v>32</v>
      </c>
      <c r="D61" s="48">
        <f>E61/1.2</f>
        <v>2500000</v>
      </c>
      <c r="E61" s="48">
        <v>3000000</v>
      </c>
      <c r="F61" s="54"/>
      <c r="G61" s="56"/>
      <c r="H61" s="54"/>
      <c r="I61" s="54"/>
      <c r="J61" s="54"/>
      <c r="K61" s="11"/>
    </row>
    <row r="62" spans="1:11" ht="15.75" customHeight="1">
      <c r="A62" s="11"/>
      <c r="B62" s="46"/>
      <c r="C62" s="47" t="s">
        <v>77</v>
      </c>
      <c r="D62" s="48">
        <f t="shared" ref="D62:D63" si="6">E62/1.2</f>
        <v>25000</v>
      </c>
      <c r="E62" s="48">
        <v>30000</v>
      </c>
      <c r="F62" s="54"/>
      <c r="G62" s="56"/>
      <c r="H62" s="54"/>
      <c r="I62" s="54"/>
      <c r="J62" s="54"/>
      <c r="K62" s="11"/>
    </row>
    <row r="63" spans="1:11" ht="15.75" customHeight="1">
      <c r="A63" s="11"/>
      <c r="B63" s="46"/>
      <c r="C63" s="47" t="s">
        <v>39</v>
      </c>
      <c r="D63" s="48">
        <f t="shared" si="6"/>
        <v>12500000</v>
      </c>
      <c r="E63" s="48">
        <v>15000000</v>
      </c>
      <c r="F63" s="54"/>
      <c r="G63" s="56"/>
      <c r="H63" s="54"/>
      <c r="I63" s="54"/>
      <c r="J63" s="54"/>
      <c r="K63" s="11"/>
    </row>
    <row r="64" spans="1:11" ht="24.6" customHeight="1">
      <c r="A64" s="11"/>
      <c r="B64" s="46"/>
      <c r="C64" s="47" t="s">
        <v>12</v>
      </c>
      <c r="D64" s="95" t="s">
        <v>100</v>
      </c>
      <c r="E64" s="96"/>
      <c r="F64" s="96"/>
      <c r="G64" s="96"/>
      <c r="H64" s="96"/>
      <c r="I64" s="96"/>
      <c r="J64" s="97"/>
      <c r="K64" s="11"/>
    </row>
    <row r="65" spans="1:11" ht="55.8" customHeight="1">
      <c r="A65" s="11"/>
      <c r="B65" s="64">
        <v>7</v>
      </c>
      <c r="C65" s="49" t="s">
        <v>113</v>
      </c>
      <c r="D65" s="50">
        <f>D66+D68+D70+D72+D74+D76</f>
        <v>6250000</v>
      </c>
      <c r="E65" s="50">
        <f>E66+E68+E70+E72+E74+E76</f>
        <v>7500000</v>
      </c>
      <c r="F65" s="54"/>
      <c r="G65" s="46" t="s">
        <v>41</v>
      </c>
      <c r="H65" s="46" t="s">
        <v>43</v>
      </c>
      <c r="I65" s="46" t="s">
        <v>47</v>
      </c>
      <c r="J65" s="46" t="s">
        <v>3</v>
      </c>
      <c r="K65" s="11"/>
    </row>
    <row r="66" spans="1:11" ht="15.6" customHeight="1">
      <c r="A66" s="11"/>
      <c r="B66" s="57" t="s">
        <v>89</v>
      </c>
      <c r="C66" s="44" t="s">
        <v>68</v>
      </c>
      <c r="D66" s="45">
        <f>D67</f>
        <v>833333.33333333337</v>
      </c>
      <c r="E66" s="45">
        <f>E67</f>
        <v>1000000</v>
      </c>
      <c r="F66" s="54">
        <v>425111</v>
      </c>
      <c r="G66" s="46"/>
      <c r="H66" s="58"/>
      <c r="I66" s="46"/>
      <c r="J66" s="46"/>
      <c r="K66" s="11"/>
    </row>
    <row r="67" spans="1:11" ht="15.6" customHeight="1">
      <c r="A67" s="11"/>
      <c r="B67" s="57"/>
      <c r="C67" s="47" t="s">
        <v>33</v>
      </c>
      <c r="D67" s="48">
        <f>E67/1.2</f>
        <v>833333.33333333337</v>
      </c>
      <c r="E67" s="48">
        <v>1000000</v>
      </c>
      <c r="F67" s="46"/>
      <c r="G67" s="46"/>
      <c r="H67" s="58"/>
      <c r="I67" s="46"/>
      <c r="J67" s="46"/>
      <c r="K67" s="11"/>
    </row>
    <row r="68" spans="1:11" ht="15.6" customHeight="1">
      <c r="A68" s="11"/>
      <c r="B68" s="57" t="s">
        <v>90</v>
      </c>
      <c r="C68" s="44" t="s">
        <v>69</v>
      </c>
      <c r="D68" s="45">
        <f>D69</f>
        <v>1666666.6666666667</v>
      </c>
      <c r="E68" s="45">
        <f>E69</f>
        <v>2000000</v>
      </c>
      <c r="F68" s="54">
        <v>425112</v>
      </c>
      <c r="G68" s="46"/>
      <c r="H68" s="58"/>
      <c r="I68" s="46"/>
      <c r="J68" s="46"/>
      <c r="K68" s="11"/>
    </row>
    <row r="69" spans="1:11" ht="15.6" customHeight="1">
      <c r="A69" s="11"/>
      <c r="B69" s="57"/>
      <c r="C69" s="47" t="s">
        <v>33</v>
      </c>
      <c r="D69" s="48">
        <f>E69/1.2</f>
        <v>1666666.6666666667</v>
      </c>
      <c r="E69" s="48">
        <v>2000000</v>
      </c>
      <c r="F69" s="46"/>
      <c r="G69" s="46"/>
      <c r="H69" s="58"/>
      <c r="I69" s="46"/>
      <c r="J69" s="46"/>
      <c r="K69" s="11"/>
    </row>
    <row r="70" spans="1:11" ht="15.6" customHeight="1">
      <c r="A70" s="11"/>
      <c r="B70" s="57" t="s">
        <v>91</v>
      </c>
      <c r="C70" s="44" t="s">
        <v>70</v>
      </c>
      <c r="D70" s="45">
        <f>D71</f>
        <v>1250000</v>
      </c>
      <c r="E70" s="45">
        <f>E71</f>
        <v>1500000</v>
      </c>
      <c r="F70" s="54">
        <v>425113</v>
      </c>
      <c r="G70" s="46"/>
      <c r="H70" s="58"/>
      <c r="I70" s="46"/>
      <c r="J70" s="46"/>
      <c r="K70" s="11"/>
    </row>
    <row r="71" spans="1:11" ht="15.6" customHeight="1">
      <c r="A71" s="11"/>
      <c r="B71" s="57"/>
      <c r="C71" s="47" t="s">
        <v>33</v>
      </c>
      <c r="D71" s="48">
        <f>E71/1.2</f>
        <v>1250000</v>
      </c>
      <c r="E71" s="48">
        <v>1500000</v>
      </c>
      <c r="F71" s="54"/>
      <c r="G71" s="46"/>
      <c r="H71" s="58"/>
      <c r="I71" s="46"/>
      <c r="J71" s="46"/>
      <c r="K71" s="11"/>
    </row>
    <row r="72" spans="1:11" ht="15.6" customHeight="1">
      <c r="A72" s="11"/>
      <c r="B72" s="57" t="s">
        <v>92</v>
      </c>
      <c r="C72" s="44" t="s">
        <v>71</v>
      </c>
      <c r="D72" s="45">
        <f>D73</f>
        <v>1250000</v>
      </c>
      <c r="E72" s="45">
        <f>E73</f>
        <v>1500000</v>
      </c>
      <c r="F72" s="54">
        <v>425115</v>
      </c>
      <c r="G72" s="46"/>
      <c r="H72" s="58"/>
      <c r="I72" s="46"/>
      <c r="J72" s="58"/>
      <c r="K72" s="11"/>
    </row>
    <row r="73" spans="1:11" ht="15.6" customHeight="1">
      <c r="A73" s="11"/>
      <c r="B73" s="57"/>
      <c r="C73" s="47" t="s">
        <v>33</v>
      </c>
      <c r="D73" s="48">
        <f>E73/1.2</f>
        <v>1250000</v>
      </c>
      <c r="E73" s="48">
        <v>1500000</v>
      </c>
      <c r="F73" s="46"/>
      <c r="G73" s="46"/>
      <c r="H73" s="58"/>
      <c r="I73" s="46"/>
      <c r="J73" s="58"/>
      <c r="K73" s="11"/>
    </row>
    <row r="74" spans="1:11" ht="15.6" customHeight="1">
      <c r="A74" s="11"/>
      <c r="B74" s="57" t="s">
        <v>93</v>
      </c>
      <c r="C74" s="44" t="s">
        <v>72</v>
      </c>
      <c r="D74" s="45">
        <f>D75</f>
        <v>208333.33333333334</v>
      </c>
      <c r="E74" s="45">
        <f>E75</f>
        <v>250000</v>
      </c>
      <c r="F74" s="54">
        <v>425116</v>
      </c>
      <c r="G74" s="46"/>
      <c r="H74" s="58"/>
      <c r="I74" s="46"/>
      <c r="J74" s="58"/>
      <c r="K74" s="11"/>
    </row>
    <row r="75" spans="1:11" ht="15.6" customHeight="1">
      <c r="A75" s="11"/>
      <c r="B75" s="57"/>
      <c r="C75" s="47" t="s">
        <v>33</v>
      </c>
      <c r="D75" s="48">
        <f>E75/1.2</f>
        <v>208333.33333333334</v>
      </c>
      <c r="E75" s="48">
        <v>250000</v>
      </c>
      <c r="F75" s="54"/>
      <c r="G75" s="46"/>
      <c r="H75" s="58"/>
      <c r="I75" s="46"/>
      <c r="J75" s="58"/>
      <c r="K75" s="11"/>
    </row>
    <row r="76" spans="1:11" ht="15.6" customHeight="1">
      <c r="A76" s="11"/>
      <c r="B76" s="57" t="s">
        <v>94</v>
      </c>
      <c r="C76" s="44" t="s">
        <v>73</v>
      </c>
      <c r="D76" s="45">
        <f>D77</f>
        <v>1041666.6666666667</v>
      </c>
      <c r="E76" s="45">
        <f>E77</f>
        <v>1250000</v>
      </c>
      <c r="F76" s="54">
        <v>425117</v>
      </c>
      <c r="G76" s="46"/>
      <c r="H76" s="58"/>
      <c r="I76" s="46"/>
      <c r="J76" s="46"/>
      <c r="K76" s="11"/>
    </row>
    <row r="77" spans="1:11" ht="15.6" customHeight="1">
      <c r="A77" s="11"/>
      <c r="B77" s="57"/>
      <c r="C77" s="47" t="s">
        <v>33</v>
      </c>
      <c r="D77" s="48">
        <f>E77/1.2</f>
        <v>1041666.6666666667</v>
      </c>
      <c r="E77" s="48">
        <v>1250000</v>
      </c>
      <c r="F77" s="54"/>
      <c r="G77" s="46"/>
      <c r="H77" s="58"/>
      <c r="I77" s="46"/>
      <c r="J77" s="46"/>
      <c r="K77" s="11"/>
    </row>
    <row r="78" spans="1:11" ht="24.6" customHeight="1">
      <c r="A78" s="11"/>
      <c r="B78" s="57"/>
      <c r="C78" s="47" t="s">
        <v>12</v>
      </c>
      <c r="D78" s="95" t="s">
        <v>58</v>
      </c>
      <c r="E78" s="96"/>
      <c r="F78" s="96"/>
      <c r="G78" s="96"/>
      <c r="H78" s="96"/>
      <c r="I78" s="96"/>
      <c r="J78" s="97"/>
      <c r="K78" s="11"/>
    </row>
    <row r="79" spans="1:11" ht="42.6" customHeight="1">
      <c r="A79" s="11"/>
      <c r="B79" s="86" t="s">
        <v>128</v>
      </c>
      <c r="C79" s="55" t="s">
        <v>129</v>
      </c>
      <c r="D79" s="45">
        <f>D80+D81</f>
        <v>1208333.3333333333</v>
      </c>
      <c r="E79" s="45">
        <f>E80+E81</f>
        <v>1450000</v>
      </c>
      <c r="F79" s="74">
        <v>426111</v>
      </c>
      <c r="G79" s="68"/>
      <c r="H79" s="68"/>
      <c r="I79" s="68"/>
      <c r="J79" s="68"/>
      <c r="K79" s="11"/>
    </row>
    <row r="80" spans="1:11" ht="20.399999999999999" customHeight="1">
      <c r="A80" s="11"/>
      <c r="B80" s="57" t="s">
        <v>130</v>
      </c>
      <c r="C80" s="47" t="s">
        <v>33</v>
      </c>
      <c r="D80" s="48">
        <f t="shared" ref="D80:D81" si="7">E80/1.2</f>
        <v>208333.33333333334</v>
      </c>
      <c r="E80" s="48">
        <v>250000</v>
      </c>
      <c r="F80" s="68"/>
      <c r="G80" s="68"/>
      <c r="H80" s="68"/>
      <c r="I80" s="68"/>
      <c r="J80" s="68"/>
      <c r="K80" s="11"/>
    </row>
    <row r="81" spans="1:11" ht="19.8" customHeight="1">
      <c r="A81" s="11"/>
      <c r="B81" s="57" t="s">
        <v>131</v>
      </c>
      <c r="C81" s="47" t="s">
        <v>39</v>
      </c>
      <c r="D81" s="48">
        <f t="shared" si="7"/>
        <v>1000000</v>
      </c>
      <c r="E81" s="48">
        <v>1200000</v>
      </c>
      <c r="F81" s="68"/>
      <c r="G81" s="68"/>
      <c r="H81" s="68"/>
      <c r="I81" s="68"/>
      <c r="J81" s="68"/>
      <c r="K81" s="11"/>
    </row>
    <row r="82" spans="1:11" ht="24.6" customHeight="1">
      <c r="A82" s="11"/>
      <c r="B82" s="57"/>
      <c r="C82" s="47" t="s">
        <v>12</v>
      </c>
      <c r="D82" s="95" t="s">
        <v>100</v>
      </c>
      <c r="E82" s="96"/>
      <c r="F82" s="96"/>
      <c r="G82" s="96"/>
      <c r="H82" s="96"/>
      <c r="I82" s="96"/>
      <c r="J82" s="97"/>
      <c r="K82" s="11"/>
    </row>
    <row r="83" spans="1:11" ht="24.6" customHeight="1">
      <c r="A83" s="11"/>
      <c r="B83" s="87">
        <v>9</v>
      </c>
      <c r="C83" s="71" t="s">
        <v>101</v>
      </c>
      <c r="D83" s="72">
        <f>D84</f>
        <v>1833333.3333333335</v>
      </c>
      <c r="E83" s="72">
        <f>E84</f>
        <v>2200000</v>
      </c>
      <c r="F83" s="59" t="s">
        <v>82</v>
      </c>
      <c r="G83" s="46" t="s">
        <v>41</v>
      </c>
      <c r="H83" s="48" t="s">
        <v>43</v>
      </c>
      <c r="I83" s="48" t="s">
        <v>47</v>
      </c>
      <c r="J83" s="48" t="s">
        <v>44</v>
      </c>
      <c r="K83" s="11"/>
    </row>
    <row r="84" spans="1:11" ht="18.600000000000001" customHeight="1">
      <c r="A84" s="11"/>
      <c r="B84" s="58"/>
      <c r="C84" s="47" t="s">
        <v>33</v>
      </c>
      <c r="D84" s="73">
        <f>E84/1.2</f>
        <v>1833333.3333333335</v>
      </c>
      <c r="E84" s="73">
        <v>2200000</v>
      </c>
      <c r="F84" s="58"/>
      <c r="G84" s="58"/>
      <c r="H84" s="58"/>
      <c r="I84" s="58"/>
      <c r="J84" s="58"/>
      <c r="K84" s="11"/>
    </row>
    <row r="85" spans="1:11" ht="24.6" customHeight="1">
      <c r="A85" s="11"/>
      <c r="B85" s="58"/>
      <c r="C85" s="47" t="s">
        <v>12</v>
      </c>
      <c r="D85" s="95" t="s">
        <v>102</v>
      </c>
      <c r="E85" s="96"/>
      <c r="F85" s="96"/>
      <c r="G85" s="96"/>
      <c r="H85" s="96"/>
      <c r="I85" s="96"/>
      <c r="J85" s="97"/>
      <c r="K85" s="11"/>
    </row>
    <row r="86" spans="1:11" ht="24.75" customHeight="1">
      <c r="A86" s="11"/>
      <c r="B86" s="22"/>
      <c r="C86" s="23" t="s">
        <v>54</v>
      </c>
      <c r="D86" s="24">
        <f>D87+D93+D102+D105</f>
        <v>12678030.303030301</v>
      </c>
      <c r="E86" s="24">
        <f>E87+E93+E102+E105</f>
        <v>14100000</v>
      </c>
      <c r="F86" s="25"/>
      <c r="G86" s="25"/>
      <c r="H86" s="25"/>
      <c r="I86" s="25"/>
      <c r="J86" s="25"/>
      <c r="K86" s="11"/>
    </row>
    <row r="87" spans="1:11" ht="33.6" customHeight="1">
      <c r="A87" s="11"/>
      <c r="B87" s="85">
        <v>9</v>
      </c>
      <c r="C87" s="76" t="s">
        <v>111</v>
      </c>
      <c r="D87" s="50">
        <f>D88+D90</f>
        <v>7636363.6363636367</v>
      </c>
      <c r="E87" s="50">
        <f>E88+E90</f>
        <v>8400000</v>
      </c>
      <c r="F87" s="45"/>
      <c r="G87" s="46" t="s">
        <v>41</v>
      </c>
      <c r="H87" s="46" t="s">
        <v>0</v>
      </c>
      <c r="I87" s="46" t="s">
        <v>43</v>
      </c>
      <c r="J87" s="46" t="s">
        <v>3</v>
      </c>
      <c r="K87" s="11"/>
    </row>
    <row r="88" spans="1:11" ht="14.25" customHeight="1">
      <c r="A88" s="11"/>
      <c r="B88" s="57" t="s">
        <v>108</v>
      </c>
      <c r="C88" s="44" t="s">
        <v>19</v>
      </c>
      <c r="D88" s="45">
        <f>D89</f>
        <v>5000000</v>
      </c>
      <c r="E88" s="45">
        <f>E89</f>
        <v>5500000</v>
      </c>
      <c r="F88" s="54">
        <v>413151</v>
      </c>
      <c r="G88" s="46"/>
      <c r="H88" s="77"/>
      <c r="I88" s="46"/>
      <c r="J88" s="46"/>
      <c r="K88" s="11"/>
    </row>
    <row r="89" spans="1:11" ht="14.25" customHeight="1">
      <c r="A89" s="11"/>
      <c r="B89" s="38"/>
      <c r="C89" s="75" t="s">
        <v>32</v>
      </c>
      <c r="D89" s="48">
        <f>E89/1.1</f>
        <v>5000000</v>
      </c>
      <c r="E89" s="48">
        <v>5500000</v>
      </c>
      <c r="F89" s="54"/>
      <c r="G89" s="17"/>
      <c r="H89" s="18"/>
      <c r="I89" s="17"/>
      <c r="J89" s="17"/>
      <c r="K89" s="11"/>
    </row>
    <row r="90" spans="1:11" ht="14.25" customHeight="1">
      <c r="A90" s="11"/>
      <c r="B90" s="57" t="s">
        <v>109</v>
      </c>
      <c r="C90" s="44" t="s">
        <v>78</v>
      </c>
      <c r="D90" s="45">
        <f>SUM(D91:D92)</f>
        <v>2636363.6363636362</v>
      </c>
      <c r="E90" s="45">
        <f>SUM(E91:E92)</f>
        <v>2900000</v>
      </c>
      <c r="F90" s="54">
        <v>422411</v>
      </c>
      <c r="G90" s="17"/>
      <c r="H90" s="18"/>
      <c r="I90" s="17"/>
      <c r="J90" s="17"/>
      <c r="K90" s="11"/>
    </row>
    <row r="91" spans="1:11" ht="14.25" customHeight="1">
      <c r="A91" s="11"/>
      <c r="B91" s="57"/>
      <c r="C91" s="47" t="s">
        <v>32</v>
      </c>
      <c r="D91" s="48">
        <f>E91/1.1</f>
        <v>363636.36363636359</v>
      </c>
      <c r="E91" s="48">
        <v>400000</v>
      </c>
      <c r="F91" s="54"/>
      <c r="G91" s="17"/>
      <c r="H91" s="18"/>
      <c r="I91" s="17"/>
      <c r="J91" s="17"/>
      <c r="K91" s="11"/>
    </row>
    <row r="92" spans="1:11" ht="14.25" customHeight="1">
      <c r="A92" s="11"/>
      <c r="B92" s="57"/>
      <c r="C92" s="47" t="s">
        <v>33</v>
      </c>
      <c r="D92" s="48">
        <f>E92/1.1</f>
        <v>2272727.2727272725</v>
      </c>
      <c r="E92" s="48">
        <v>2500000</v>
      </c>
      <c r="F92" s="54"/>
      <c r="G92" s="17"/>
      <c r="H92" s="18"/>
      <c r="I92" s="17"/>
      <c r="J92" s="17"/>
      <c r="K92" s="11"/>
    </row>
    <row r="93" spans="1:11" ht="27" customHeight="1">
      <c r="A93" s="11"/>
      <c r="B93" s="84">
        <v>10</v>
      </c>
      <c r="C93" s="76" t="s">
        <v>107</v>
      </c>
      <c r="D93" s="50">
        <f>D94+D97+D99</f>
        <v>2333333.333333333</v>
      </c>
      <c r="E93" s="50">
        <f>E94+E97+E99</f>
        <v>2450000</v>
      </c>
      <c r="F93" s="45"/>
      <c r="G93" s="46" t="s">
        <v>41</v>
      </c>
      <c r="H93" s="48" t="s">
        <v>43</v>
      </c>
      <c r="I93" s="48" t="s">
        <v>47</v>
      </c>
      <c r="J93" s="48" t="s">
        <v>23</v>
      </c>
      <c r="K93" s="11"/>
    </row>
    <row r="94" spans="1:11" ht="18.75" customHeight="1">
      <c r="A94" s="11"/>
      <c r="B94" s="57" t="s">
        <v>56</v>
      </c>
      <c r="C94" s="44" t="s">
        <v>106</v>
      </c>
      <c r="D94" s="45">
        <f>D95+D96</f>
        <v>1476190.476190476</v>
      </c>
      <c r="E94" s="45">
        <f>E95+E96</f>
        <v>1550000</v>
      </c>
      <c r="F94" s="78">
        <v>421511</v>
      </c>
      <c r="G94" s="46"/>
      <c r="H94" s="48"/>
      <c r="I94" s="48"/>
      <c r="J94" s="46"/>
      <c r="K94" s="11"/>
    </row>
    <row r="95" spans="1:11" ht="14.4" customHeight="1">
      <c r="A95" s="11"/>
      <c r="B95" s="57"/>
      <c r="C95" s="47" t="s">
        <v>32</v>
      </c>
      <c r="D95" s="48">
        <f>E95/1.05</f>
        <v>1428571.4285714284</v>
      </c>
      <c r="E95" s="48">
        <v>1500000</v>
      </c>
      <c r="F95" s="79"/>
      <c r="G95" s="46"/>
      <c r="H95" s="48"/>
      <c r="I95" s="48"/>
      <c r="J95" s="46"/>
      <c r="K95" s="11"/>
    </row>
    <row r="96" spans="1:11" ht="14.4" customHeight="1">
      <c r="A96" s="11"/>
      <c r="B96" s="57"/>
      <c r="C96" s="47" t="s">
        <v>33</v>
      </c>
      <c r="D96" s="48">
        <f>E96/1.05</f>
        <v>47619.047619047618</v>
      </c>
      <c r="E96" s="48">
        <v>50000</v>
      </c>
      <c r="F96" s="79"/>
      <c r="G96" s="46"/>
      <c r="H96" s="48"/>
      <c r="I96" s="48"/>
      <c r="J96" s="46"/>
      <c r="K96" s="11"/>
    </row>
    <row r="97" spans="1:11" ht="18.75" customHeight="1">
      <c r="A97" s="11"/>
      <c r="B97" s="57" t="s">
        <v>57</v>
      </c>
      <c r="C97" s="44" t="s">
        <v>15</v>
      </c>
      <c r="D97" s="45">
        <f>D98</f>
        <v>571428.57142857136</v>
      </c>
      <c r="E97" s="45">
        <f>E98</f>
        <v>600000</v>
      </c>
      <c r="F97" s="78">
        <v>421512</v>
      </c>
      <c r="G97" s="39"/>
      <c r="H97" s="37"/>
      <c r="I97" s="37"/>
      <c r="J97" s="39"/>
      <c r="K97" s="11"/>
    </row>
    <row r="98" spans="1:11" ht="14.4" customHeight="1">
      <c r="A98" s="11"/>
      <c r="B98" s="57"/>
      <c r="C98" s="47" t="s">
        <v>33</v>
      </c>
      <c r="D98" s="48">
        <f>E98/1.05</f>
        <v>571428.57142857136</v>
      </c>
      <c r="E98" s="48">
        <v>600000</v>
      </c>
      <c r="F98" s="79"/>
      <c r="G98" s="39"/>
      <c r="H98" s="37"/>
      <c r="I98" s="37"/>
      <c r="J98" s="39"/>
      <c r="K98" s="11"/>
    </row>
    <row r="99" spans="1:11" ht="16.2" customHeight="1">
      <c r="A99" s="11"/>
      <c r="B99" s="57" t="s">
        <v>110</v>
      </c>
      <c r="C99" s="44" t="s">
        <v>16</v>
      </c>
      <c r="D99" s="45">
        <f>D100+D101</f>
        <v>285714.28571428568</v>
      </c>
      <c r="E99" s="45">
        <f>E100+E101</f>
        <v>300000</v>
      </c>
      <c r="F99" s="78">
        <v>421521</v>
      </c>
      <c r="G99" s="39"/>
      <c r="H99" s="37"/>
      <c r="I99" s="37"/>
      <c r="J99" s="39"/>
      <c r="K99" s="11"/>
    </row>
    <row r="100" spans="1:11" ht="15.75" customHeight="1">
      <c r="A100" s="11"/>
      <c r="B100" s="57"/>
      <c r="C100" s="47" t="s">
        <v>32</v>
      </c>
      <c r="D100" s="48">
        <f>E100/1.05</f>
        <v>142857.14285714284</v>
      </c>
      <c r="E100" s="48">
        <v>150000</v>
      </c>
      <c r="F100" s="79"/>
      <c r="G100" s="39"/>
      <c r="H100" s="37"/>
      <c r="I100" s="37"/>
      <c r="J100" s="39"/>
      <c r="K100" s="11"/>
    </row>
    <row r="101" spans="1:11" ht="15.75" customHeight="1">
      <c r="A101" s="11"/>
      <c r="B101" s="57"/>
      <c r="C101" s="47" t="s">
        <v>33</v>
      </c>
      <c r="D101" s="48">
        <f>E101/1.05</f>
        <v>142857.14285714284</v>
      </c>
      <c r="E101" s="48">
        <v>150000</v>
      </c>
      <c r="F101" s="79"/>
      <c r="G101" s="39"/>
      <c r="H101" s="37"/>
      <c r="I101" s="37"/>
      <c r="J101" s="39"/>
      <c r="K101" s="11"/>
    </row>
    <row r="102" spans="1:11" ht="40.799999999999997" customHeight="1">
      <c r="A102" s="11"/>
      <c r="B102" s="43" t="s">
        <v>65</v>
      </c>
      <c r="C102" s="80" t="s">
        <v>132</v>
      </c>
      <c r="D102" s="50">
        <f>D103</f>
        <v>1666666.6666666667</v>
      </c>
      <c r="E102" s="50">
        <f>E103</f>
        <v>2000000</v>
      </c>
      <c r="F102" s="81">
        <v>425211</v>
      </c>
      <c r="G102" s="46" t="s">
        <v>41</v>
      </c>
      <c r="H102" s="48" t="s">
        <v>44</v>
      </c>
      <c r="I102" s="48" t="s">
        <v>45</v>
      </c>
      <c r="J102" s="48" t="s">
        <v>46</v>
      </c>
      <c r="K102" s="11"/>
    </row>
    <row r="103" spans="1:11" ht="15.75" customHeight="1">
      <c r="A103" s="11"/>
      <c r="B103" s="15"/>
      <c r="C103" s="47" t="s">
        <v>33</v>
      </c>
      <c r="D103" s="48">
        <f>E103/1.2</f>
        <v>1666666.6666666667</v>
      </c>
      <c r="E103" s="48">
        <v>2000000</v>
      </c>
      <c r="F103" s="82"/>
      <c r="G103" s="82"/>
      <c r="H103" s="48"/>
      <c r="I103" s="48"/>
      <c r="J103" s="46"/>
      <c r="K103" s="11"/>
    </row>
    <row r="104" spans="1:11" ht="28.2" customHeight="1">
      <c r="A104" s="11"/>
      <c r="B104" s="15"/>
      <c r="C104" s="47" t="s">
        <v>12</v>
      </c>
      <c r="D104" s="95" t="s">
        <v>114</v>
      </c>
      <c r="E104" s="96"/>
      <c r="F104" s="96"/>
      <c r="G104" s="96"/>
      <c r="H104" s="96"/>
      <c r="I104" s="96"/>
      <c r="J104" s="97"/>
      <c r="K104" s="11"/>
    </row>
    <row r="105" spans="1:11" ht="36" customHeight="1">
      <c r="A105" s="11"/>
      <c r="B105" s="83" t="s">
        <v>66</v>
      </c>
      <c r="C105" s="80" t="s">
        <v>133</v>
      </c>
      <c r="D105" s="50">
        <f>D106</f>
        <v>1041666.6666666667</v>
      </c>
      <c r="E105" s="50">
        <f>E106</f>
        <v>1250000</v>
      </c>
      <c r="F105" s="81">
        <v>425225</v>
      </c>
      <c r="G105" s="46" t="s">
        <v>41</v>
      </c>
      <c r="H105" s="48" t="s">
        <v>44</v>
      </c>
      <c r="I105" s="48" t="s">
        <v>45</v>
      </c>
      <c r="J105" s="48" t="s">
        <v>46</v>
      </c>
      <c r="K105" s="11"/>
    </row>
    <row r="106" spans="1:11" ht="15.75" customHeight="1">
      <c r="A106" s="11"/>
      <c r="B106" s="57"/>
      <c r="C106" s="47" t="s">
        <v>33</v>
      </c>
      <c r="D106" s="48">
        <f>E106/1.2</f>
        <v>1041666.6666666667</v>
      </c>
      <c r="E106" s="48">
        <v>1250000</v>
      </c>
      <c r="F106" s="82"/>
      <c r="G106" s="82"/>
      <c r="H106" s="48"/>
      <c r="I106" s="48"/>
      <c r="J106" s="46"/>
      <c r="K106" s="11"/>
    </row>
    <row r="107" spans="1:11" ht="24" customHeight="1">
      <c r="A107" s="11"/>
      <c r="B107" s="57"/>
      <c r="C107" s="47" t="s">
        <v>12</v>
      </c>
      <c r="D107" s="95" t="s">
        <v>115</v>
      </c>
      <c r="E107" s="96"/>
      <c r="F107" s="96"/>
      <c r="G107" s="96"/>
      <c r="H107" s="96"/>
      <c r="I107" s="96"/>
      <c r="J107" s="97"/>
      <c r="K107" s="11"/>
    </row>
    <row r="108" spans="1:11" ht="31.5" customHeight="1">
      <c r="A108" s="11"/>
      <c r="B108" s="26"/>
      <c r="C108" s="27" t="s">
        <v>67</v>
      </c>
      <c r="D108" s="28">
        <f>D109+D121</f>
        <v>13333333.333333334</v>
      </c>
      <c r="E108" s="28">
        <f>E109+E121</f>
        <v>16000000</v>
      </c>
      <c r="F108" s="29"/>
      <c r="G108" s="29"/>
      <c r="H108" s="29"/>
      <c r="I108" s="29"/>
      <c r="J108" s="29"/>
      <c r="K108" s="11"/>
    </row>
    <row r="109" spans="1:11" ht="50.4" customHeight="1">
      <c r="A109" s="11"/>
      <c r="B109" s="88" t="s">
        <v>117</v>
      </c>
      <c r="C109" s="49" t="s">
        <v>145</v>
      </c>
      <c r="D109" s="50">
        <f>D110+D113+D115+D117+D119</f>
        <v>7916666.666666667</v>
      </c>
      <c r="E109" s="50">
        <f>E110+E113+E115+E117+E119</f>
        <v>9500000</v>
      </c>
      <c r="F109" s="54"/>
      <c r="G109" s="46" t="s">
        <v>41</v>
      </c>
      <c r="H109" s="46" t="s">
        <v>105</v>
      </c>
      <c r="I109" s="46" t="s">
        <v>48</v>
      </c>
      <c r="J109" s="46" t="s">
        <v>3</v>
      </c>
      <c r="K109" s="11"/>
    </row>
    <row r="110" spans="1:11" ht="16.2" customHeight="1">
      <c r="A110" s="11"/>
      <c r="B110" s="57" t="s">
        <v>118</v>
      </c>
      <c r="C110" s="44" t="s">
        <v>79</v>
      </c>
      <c r="D110" s="45">
        <f>D111+D112</f>
        <v>1666666.6666666667</v>
      </c>
      <c r="E110" s="45">
        <f>E111+E112</f>
        <v>2000000</v>
      </c>
      <c r="F110" s="54">
        <v>425111</v>
      </c>
      <c r="G110" s="13"/>
      <c r="H110" s="13"/>
      <c r="I110" s="13"/>
      <c r="J110" s="13"/>
      <c r="K110" s="11"/>
    </row>
    <row r="111" spans="1:11" ht="16.2" customHeight="1">
      <c r="A111" s="11"/>
      <c r="B111" s="57"/>
      <c r="C111" s="47" t="s">
        <v>33</v>
      </c>
      <c r="D111" s="48">
        <f>E111/1.2</f>
        <v>833333.33333333337</v>
      </c>
      <c r="E111" s="48">
        <v>1000000</v>
      </c>
      <c r="F111" s="54"/>
      <c r="G111" s="13"/>
      <c r="H111" s="13"/>
      <c r="I111" s="13"/>
      <c r="J111" s="13"/>
      <c r="K111" s="11"/>
    </row>
    <row r="112" spans="1:11" ht="15" customHeight="1">
      <c r="A112" s="11"/>
      <c r="B112" s="59"/>
      <c r="C112" s="47" t="s">
        <v>39</v>
      </c>
      <c r="D112" s="48">
        <f>E112/1.2</f>
        <v>833333.33333333337</v>
      </c>
      <c r="E112" s="48">
        <v>1000000</v>
      </c>
      <c r="F112" s="54"/>
      <c r="G112" s="13"/>
      <c r="H112" s="13"/>
      <c r="I112" s="13"/>
      <c r="J112" s="13"/>
      <c r="K112" s="11"/>
    </row>
    <row r="113" spans="1:11" ht="14.25" customHeight="1">
      <c r="A113" s="11"/>
      <c r="B113" s="57" t="s">
        <v>119</v>
      </c>
      <c r="C113" s="44" t="s">
        <v>1</v>
      </c>
      <c r="D113" s="45">
        <f>D114</f>
        <v>2500000</v>
      </c>
      <c r="E113" s="45">
        <f>E114</f>
        <v>3000000</v>
      </c>
      <c r="F113" s="54">
        <v>425112</v>
      </c>
      <c r="G113" s="46"/>
      <c r="H113" s="16"/>
      <c r="I113" s="14"/>
      <c r="J113" s="14"/>
      <c r="K113" s="11"/>
    </row>
    <row r="114" spans="1:11" ht="14.25" customHeight="1">
      <c r="A114" s="11"/>
      <c r="B114" s="57"/>
      <c r="C114" s="47" t="s">
        <v>33</v>
      </c>
      <c r="D114" s="48">
        <f>E114/1.2</f>
        <v>2500000</v>
      </c>
      <c r="E114" s="48">
        <v>3000000</v>
      </c>
      <c r="F114" s="54"/>
      <c r="G114" s="46"/>
      <c r="H114" s="16"/>
      <c r="I114" s="14"/>
      <c r="J114" s="14"/>
      <c r="K114" s="11"/>
    </row>
    <row r="115" spans="1:11" ht="14.25" customHeight="1">
      <c r="A115" s="11"/>
      <c r="B115" s="57" t="s">
        <v>120</v>
      </c>
      <c r="C115" s="44" t="s">
        <v>80</v>
      </c>
      <c r="D115" s="45">
        <f>D116</f>
        <v>833333.33333333337</v>
      </c>
      <c r="E115" s="45">
        <f>E116</f>
        <v>1000000</v>
      </c>
      <c r="F115" s="54">
        <v>425113</v>
      </c>
      <c r="G115" s="46"/>
      <c r="H115" s="16"/>
      <c r="I115" s="14"/>
      <c r="J115" s="16"/>
      <c r="K115" s="11"/>
    </row>
    <row r="116" spans="1:11" ht="14.25" customHeight="1">
      <c r="A116" s="11"/>
      <c r="B116" s="57"/>
      <c r="C116" s="47" t="s">
        <v>33</v>
      </c>
      <c r="D116" s="48">
        <f>E116/1.2</f>
        <v>833333.33333333337</v>
      </c>
      <c r="E116" s="48">
        <v>1000000</v>
      </c>
      <c r="F116" s="54"/>
      <c r="G116" s="46"/>
      <c r="H116" s="16"/>
      <c r="I116" s="14"/>
      <c r="J116" s="16"/>
      <c r="K116" s="11"/>
    </row>
    <row r="117" spans="1:11" ht="14.25" customHeight="1">
      <c r="A117" s="11"/>
      <c r="B117" s="57" t="s">
        <v>121</v>
      </c>
      <c r="C117" s="44" t="s">
        <v>2</v>
      </c>
      <c r="D117" s="45">
        <f>D118</f>
        <v>2083333.3333333335</v>
      </c>
      <c r="E117" s="45">
        <f>E118</f>
        <v>2500000</v>
      </c>
      <c r="F117" s="54">
        <v>425114</v>
      </c>
      <c r="G117" s="46"/>
      <c r="H117" s="16"/>
      <c r="I117" s="14"/>
      <c r="J117" s="16"/>
      <c r="K117" s="11"/>
    </row>
    <row r="118" spans="1:11" ht="14.25" customHeight="1">
      <c r="A118" s="11"/>
      <c r="B118" s="57"/>
      <c r="C118" s="47" t="s">
        <v>33</v>
      </c>
      <c r="D118" s="48">
        <f>E118/1.2</f>
        <v>2083333.3333333335</v>
      </c>
      <c r="E118" s="48">
        <v>2500000</v>
      </c>
      <c r="F118" s="54"/>
      <c r="G118" s="46"/>
      <c r="H118" s="16"/>
      <c r="I118" s="14"/>
      <c r="J118" s="16"/>
      <c r="K118" s="11"/>
    </row>
    <row r="119" spans="1:11" ht="14.25" customHeight="1">
      <c r="A119" s="11"/>
      <c r="B119" s="57" t="s">
        <v>122</v>
      </c>
      <c r="C119" s="44" t="s">
        <v>18</v>
      </c>
      <c r="D119" s="45">
        <f>D120</f>
        <v>833333.33333333337</v>
      </c>
      <c r="E119" s="45">
        <f>E120</f>
        <v>1000000</v>
      </c>
      <c r="F119" s="54">
        <v>425115</v>
      </c>
      <c r="G119" s="46"/>
      <c r="H119" s="16"/>
      <c r="I119" s="14"/>
      <c r="J119" s="16"/>
      <c r="K119" s="11"/>
    </row>
    <row r="120" spans="1:11" ht="14.25" customHeight="1">
      <c r="A120" s="11"/>
      <c r="B120" s="57"/>
      <c r="C120" s="47" t="s">
        <v>39</v>
      </c>
      <c r="D120" s="48">
        <f>E120/1.2</f>
        <v>833333.33333333337</v>
      </c>
      <c r="E120" s="48">
        <v>1000000</v>
      </c>
      <c r="F120" s="54"/>
      <c r="G120" s="46"/>
      <c r="H120" s="16"/>
      <c r="I120" s="14"/>
      <c r="J120" s="14"/>
      <c r="K120" s="11"/>
    </row>
    <row r="121" spans="1:11" ht="38.4" customHeight="1">
      <c r="A121" s="11"/>
      <c r="B121" s="86" t="s">
        <v>123</v>
      </c>
      <c r="C121" s="71" t="s">
        <v>104</v>
      </c>
      <c r="D121" s="50">
        <f>D122+D124+D126</f>
        <v>5416666.666666667</v>
      </c>
      <c r="E121" s="50">
        <f>E122+E124+E126</f>
        <v>6500000</v>
      </c>
      <c r="F121" s="69" t="s">
        <v>40</v>
      </c>
      <c r="G121" s="46" t="s">
        <v>41</v>
      </c>
      <c r="H121" s="48" t="s">
        <v>44</v>
      </c>
      <c r="I121" s="48" t="s">
        <v>45</v>
      </c>
      <c r="J121" s="48" t="s">
        <v>46</v>
      </c>
      <c r="K121" s="11"/>
    </row>
    <row r="122" spans="1:11" ht="17.399999999999999" customHeight="1">
      <c r="A122" s="11"/>
      <c r="B122" s="59" t="s">
        <v>137</v>
      </c>
      <c r="C122" s="47" t="s">
        <v>39</v>
      </c>
      <c r="D122" s="48">
        <f t="shared" ref="D122" si="8">E122/1.2</f>
        <v>3750000</v>
      </c>
      <c r="E122" s="48">
        <v>4500000</v>
      </c>
      <c r="F122" s="57"/>
      <c r="G122" s="46"/>
      <c r="H122" s="48"/>
      <c r="I122" s="48"/>
      <c r="J122" s="68"/>
      <c r="K122" s="11"/>
    </row>
    <row r="123" spans="1:11" ht="27.6" customHeight="1">
      <c r="A123" s="11"/>
      <c r="B123" s="58"/>
      <c r="C123" s="47" t="s">
        <v>12</v>
      </c>
      <c r="D123" s="92" t="s">
        <v>134</v>
      </c>
      <c r="E123" s="93"/>
      <c r="F123" s="93"/>
      <c r="G123" s="93"/>
      <c r="H123" s="93"/>
      <c r="I123" s="93"/>
      <c r="J123" s="94"/>
      <c r="K123" s="11"/>
    </row>
    <row r="124" spans="1:11" ht="16.8" customHeight="1">
      <c r="A124" s="11"/>
      <c r="B124" s="59" t="s">
        <v>138</v>
      </c>
      <c r="C124" s="47" t="s">
        <v>135</v>
      </c>
      <c r="D124" s="48">
        <f t="shared" ref="D124" si="9">E124/1.2</f>
        <v>1000000</v>
      </c>
      <c r="E124" s="48">
        <v>1200000</v>
      </c>
      <c r="F124" s="57"/>
      <c r="G124" s="46"/>
      <c r="H124" s="48"/>
      <c r="I124" s="48"/>
      <c r="J124" s="68"/>
      <c r="K124" s="11"/>
    </row>
    <row r="125" spans="1:11" ht="27.6" customHeight="1">
      <c r="A125" s="11"/>
      <c r="B125" s="58"/>
      <c r="C125" s="47" t="s">
        <v>12</v>
      </c>
      <c r="D125" s="92" t="s">
        <v>136</v>
      </c>
      <c r="E125" s="93"/>
      <c r="F125" s="93"/>
      <c r="G125" s="93"/>
      <c r="H125" s="93"/>
      <c r="I125" s="93"/>
      <c r="J125" s="94"/>
      <c r="K125" s="11"/>
    </row>
    <row r="126" spans="1:11" ht="20.399999999999999" customHeight="1">
      <c r="B126" s="59" t="s">
        <v>139</v>
      </c>
      <c r="C126" s="47" t="s">
        <v>39</v>
      </c>
      <c r="D126" s="48">
        <f t="shared" ref="D126" si="10">E126/1.2</f>
        <v>666666.66666666674</v>
      </c>
      <c r="E126" s="48">
        <v>800000</v>
      </c>
      <c r="F126" s="57"/>
      <c r="G126" s="46"/>
      <c r="H126" s="48"/>
      <c r="I126" s="48"/>
      <c r="J126" s="68"/>
      <c r="K126" s="11"/>
    </row>
    <row r="127" spans="1:11" ht="20.399999999999999">
      <c r="B127" s="58"/>
      <c r="C127" s="47" t="s">
        <v>12</v>
      </c>
      <c r="D127" s="92" t="s">
        <v>142</v>
      </c>
      <c r="E127" s="93"/>
      <c r="F127" s="93"/>
      <c r="G127" s="93"/>
      <c r="H127" s="93"/>
      <c r="I127" s="93"/>
      <c r="J127" s="94"/>
      <c r="K127" s="11"/>
    </row>
    <row r="128" spans="1:11" ht="19.2" customHeight="1">
      <c r="C128" s="19" t="s">
        <v>103</v>
      </c>
      <c r="D128" s="19"/>
      <c r="E128" s="19"/>
      <c r="F128" s="19"/>
      <c r="G128" s="19"/>
      <c r="H128" s="19"/>
      <c r="I128" s="19"/>
      <c r="K128" s="11"/>
    </row>
    <row r="129" spans="3:9" ht="11.4">
      <c r="C129" s="19"/>
      <c r="D129" s="19"/>
      <c r="E129" s="19"/>
      <c r="F129" s="19"/>
      <c r="G129" s="19"/>
      <c r="H129" s="19"/>
      <c r="I129" s="19"/>
    </row>
    <row r="130" spans="3:9" ht="11.4">
      <c r="C130" s="19" t="s">
        <v>95</v>
      </c>
      <c r="D130" s="19"/>
      <c r="E130" s="19"/>
      <c r="F130" s="19"/>
      <c r="G130" s="19" t="s">
        <v>96</v>
      </c>
      <c r="H130" s="19"/>
      <c r="I130" s="19"/>
    </row>
    <row r="131" spans="3:9" ht="11.4">
      <c r="C131" s="19"/>
      <c r="D131" s="19"/>
      <c r="E131" s="19"/>
      <c r="F131" s="19"/>
      <c r="G131" s="19"/>
      <c r="H131" s="19"/>
      <c r="I131" s="19"/>
    </row>
    <row r="132" spans="3:9" ht="11.4">
      <c r="C132" s="36"/>
      <c r="D132" s="19"/>
      <c r="E132" s="19"/>
      <c r="F132" s="19"/>
      <c r="G132" s="36"/>
      <c r="H132" s="36"/>
      <c r="I132" s="36"/>
    </row>
    <row r="133" spans="3:9" ht="11.4">
      <c r="C133" s="19"/>
      <c r="D133" s="19"/>
      <c r="E133" s="19"/>
      <c r="F133" s="19"/>
      <c r="G133" s="19"/>
      <c r="H133" s="19"/>
      <c r="I133" s="19"/>
    </row>
    <row r="138" spans="3:9">
      <c r="C138" s="1" t="s">
        <v>146</v>
      </c>
    </row>
  </sheetData>
  <mergeCells count="20">
    <mergeCell ref="B15:B16"/>
    <mergeCell ref="C15:C16"/>
    <mergeCell ref="D42:J42"/>
    <mergeCell ref="E15:F15"/>
    <mergeCell ref="G15:G16"/>
    <mergeCell ref="D28:J28"/>
    <mergeCell ref="H15:J15"/>
    <mergeCell ref="D15:D16"/>
    <mergeCell ref="D125:J125"/>
    <mergeCell ref="D127:J127"/>
    <mergeCell ref="D107:J107"/>
    <mergeCell ref="D123:J123"/>
    <mergeCell ref="D52:J52"/>
    <mergeCell ref="D78:J78"/>
    <mergeCell ref="D104:J104"/>
    <mergeCell ref="D85:J85"/>
    <mergeCell ref="D64:J64"/>
    <mergeCell ref="D59:J59"/>
    <mergeCell ref="D56:J56"/>
    <mergeCell ref="D82:J82"/>
  </mergeCells>
  <phoneticPr fontId="2" type="noConversion"/>
  <pageMargins left="0.62992125984251968" right="0.47244094488188981" top="0.51181102362204722" bottom="0.82677165354330717" header="0.55118110236220474" footer="0.55118110236220474"/>
  <pageSetup paperSize="9" orientation="landscape" useFirstPageNumber="1" verticalDpi="0" r:id="rId1"/>
  <headerFooter alignWithMargins="0"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1" sqref="E31"/>
    </sheetView>
  </sheetViews>
  <sheetFormatPr defaultRowHeight="13.2"/>
  <cols>
    <col min="1" max="1" width="3.5546875" customWidth="1"/>
    <col min="3" max="3" width="14" customWidth="1"/>
    <col min="4" max="4" width="12.109375" customWidth="1"/>
    <col min="5" max="5" width="12.33203125" customWidth="1"/>
    <col min="6" max="6" width="11.88671875" customWidth="1"/>
    <col min="7" max="7" width="12" customWidth="1"/>
    <col min="8" max="8" width="16.6640625" customWidth="1"/>
    <col min="9" max="9" width="15.6640625" customWidth="1"/>
    <col min="10" max="10" width="14.88671875" customWidth="1"/>
  </cols>
  <sheetData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naslovna </vt:lpstr>
      <vt:lpstr>Јавне набавке</vt:lpstr>
      <vt:lpstr>Sheet1</vt:lpstr>
    </vt:vector>
  </TitlesOfParts>
  <Company>zzz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NATA</cp:lastModifiedBy>
  <cp:lastPrinted>2026-01-26T12:14:56Z</cp:lastPrinted>
  <dcterms:created xsi:type="dcterms:W3CDTF">2004-03-15T07:46:27Z</dcterms:created>
  <dcterms:modified xsi:type="dcterms:W3CDTF">2026-02-12T08:25:44Z</dcterms:modified>
</cp:coreProperties>
</file>