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2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<sst xmlns="http://schemas.openxmlformats.org/spreadsheetml/2006/main" count="1255" uniqueCount="117">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</sst>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4" fontId="0" fillId="0" borderId="37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4" xfId="0" applyNumberFormat="1" applyBorder="1" applyAlignment="1">
      <alignment horizontal="center" vertical="center"/>
    </xf>
    <xf numFmtId="175" fontId="0" fillId="0" borderId="85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3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" fontId="25" fillId="0" borderId="81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D17" sqref="D17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4.25" customHeight="1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4.25" customHeight="1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4.25" customHeight="1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4.25" customHeight="1" thickBot="1">
      <c r="A10" s="342"/>
      <c r="B10" s="349"/>
      <c r="C10" s="316"/>
      <c r="D10" s="339"/>
      <c r="E10" s="344"/>
      <c r="F10" s="345"/>
      <c r="G10" s="249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52" t="s">
        <v>16</v>
      </c>
      <c r="B11" s="92" t="s">
        <v>94</v>
      </c>
      <c r="C11" s="193">
        <f>4720+1497</f>
        <v>6217</v>
      </c>
      <c r="D11" s="199">
        <v>12.317</v>
      </c>
      <c r="E11" s="351">
        <f>371+5</f>
        <v>376</v>
      </c>
      <c r="F11" s="353">
        <v>22.54</v>
      </c>
      <c r="G11" s="250">
        <v>80971</v>
      </c>
      <c r="H11" s="112">
        <v>5.81</v>
      </c>
      <c r="K11" s="7"/>
      <c r="L11" s="8"/>
      <c r="M11" s="7"/>
      <c r="N11" s="8"/>
    </row>
    <row r="12" spans="1:14" ht="14.25" customHeight="1" thickBot="1">
      <c r="A12" s="368"/>
      <c r="B12" s="93" t="s">
        <v>111</v>
      </c>
      <c r="C12" s="88">
        <f>17.25*2</f>
        <v>34.5</v>
      </c>
      <c r="D12" s="200">
        <f>46.514*1.075*1.2</f>
        <v>60.00306</v>
      </c>
      <c r="E12" s="350"/>
      <c r="F12" s="360"/>
      <c r="G12" s="251">
        <v>2044.8</v>
      </c>
      <c r="H12" s="119">
        <v>47.23</v>
      </c>
      <c r="K12" s="7"/>
      <c r="L12" s="8"/>
      <c r="M12" s="7"/>
      <c r="N12" s="8"/>
    </row>
    <row r="13" spans="1:14" ht="14.25" customHeight="1">
      <c r="A13" s="367" t="s">
        <v>17</v>
      </c>
      <c r="B13" s="95" t="s">
        <v>94</v>
      </c>
      <c r="C13" s="124">
        <f>5000+1346</f>
        <v>6346</v>
      </c>
      <c r="D13" s="199">
        <v>12.317</v>
      </c>
      <c r="E13" s="369">
        <f>97+5</f>
        <v>102</v>
      </c>
      <c r="F13" s="359">
        <v>22.54</v>
      </c>
      <c r="G13" s="250">
        <v>55633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368"/>
      <c r="B14" s="93" t="s">
        <v>111</v>
      </c>
      <c r="C14" s="88">
        <v>34.5</v>
      </c>
      <c r="D14" s="200">
        <f>46.514*1.075*1.2</f>
        <v>60.00306</v>
      </c>
      <c r="E14" s="350"/>
      <c r="F14" s="360"/>
      <c r="G14" s="251">
        <v>2044.8</v>
      </c>
      <c r="H14" s="119">
        <v>47.23</v>
      </c>
      <c r="I14" s="245"/>
      <c r="J14" s="22"/>
      <c r="K14" s="21"/>
      <c r="L14" s="22"/>
      <c r="M14" s="21"/>
      <c r="N14" s="22"/>
    </row>
    <row r="15" spans="1:14" ht="14.25" customHeight="1">
      <c r="A15" s="367" t="s">
        <v>18</v>
      </c>
      <c r="B15" s="97" t="s">
        <v>94</v>
      </c>
      <c r="C15" s="124">
        <f>4480+1028</f>
        <v>5508</v>
      </c>
      <c r="D15" s="199">
        <v>12.317</v>
      </c>
      <c r="E15" s="369">
        <f>283+9</f>
        <v>292</v>
      </c>
      <c r="F15" s="359">
        <v>22.54</v>
      </c>
      <c r="G15" s="250">
        <v>41983</v>
      </c>
      <c r="H15" s="112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368"/>
      <c r="B16" s="93" t="s">
        <v>111</v>
      </c>
      <c r="C16" s="88">
        <v>34.5</v>
      </c>
      <c r="D16" s="200">
        <v>60.003</v>
      </c>
      <c r="E16" s="350"/>
      <c r="F16" s="360"/>
      <c r="G16" s="251">
        <v>2044.8</v>
      </c>
      <c r="H16" s="119">
        <v>47.23</v>
      </c>
      <c r="I16" s="245"/>
      <c r="J16" s="22"/>
      <c r="K16" s="21"/>
      <c r="L16" s="22"/>
      <c r="M16" s="21"/>
      <c r="N16" s="22"/>
    </row>
    <row r="17" spans="1:14" ht="14.25" customHeight="1">
      <c r="A17" s="367" t="s">
        <v>19</v>
      </c>
      <c r="B17" s="97" t="s">
        <v>94</v>
      </c>
      <c r="C17" s="124"/>
      <c r="D17" s="199"/>
      <c r="E17" s="369"/>
      <c r="F17" s="359"/>
      <c r="G17" s="250"/>
      <c r="H17" s="112"/>
      <c r="I17" s="76"/>
      <c r="J17" s="15"/>
      <c r="K17" s="14"/>
      <c r="L17" s="15"/>
      <c r="M17" s="14"/>
      <c r="N17" s="15"/>
    </row>
    <row r="18" spans="1:14" ht="14.25" customHeight="1" thickBot="1">
      <c r="A18" s="368"/>
      <c r="B18" s="93" t="s">
        <v>111</v>
      </c>
      <c r="C18" s="88"/>
      <c r="D18" s="200"/>
      <c r="E18" s="350"/>
      <c r="F18" s="360"/>
      <c r="G18" s="251"/>
      <c r="H18" s="119"/>
      <c r="I18" s="245"/>
      <c r="J18" s="22"/>
      <c r="K18" s="21"/>
      <c r="L18" s="22"/>
      <c r="M18" s="21"/>
      <c r="N18" s="22"/>
    </row>
    <row r="19" spans="1:14" ht="14.25" customHeight="1">
      <c r="A19" s="367" t="s">
        <v>20</v>
      </c>
      <c r="B19" s="97" t="s">
        <v>94</v>
      </c>
      <c r="C19" s="123"/>
      <c r="D19" s="199"/>
      <c r="E19" s="369"/>
      <c r="F19" s="359"/>
      <c r="G19" s="250"/>
      <c r="H19" s="112"/>
      <c r="I19" s="76"/>
      <c r="J19" s="15"/>
      <c r="K19" s="14"/>
      <c r="L19" s="15"/>
      <c r="M19" s="14"/>
      <c r="N19" s="15"/>
    </row>
    <row r="20" spans="1:14" ht="14.25" customHeight="1" thickBot="1">
      <c r="A20" s="368"/>
      <c r="B20" s="93" t="s">
        <v>111</v>
      </c>
      <c r="C20" s="88"/>
      <c r="D20" s="200"/>
      <c r="E20" s="350"/>
      <c r="F20" s="360"/>
      <c r="G20" s="251"/>
      <c r="H20" s="119"/>
      <c r="I20" s="245"/>
      <c r="J20" s="22"/>
      <c r="K20" s="21"/>
      <c r="L20" s="22"/>
      <c r="M20" s="21"/>
      <c r="N20" s="22"/>
    </row>
    <row r="21" spans="1:14" ht="14.25" customHeight="1">
      <c r="A21" s="367" t="s">
        <v>68</v>
      </c>
      <c r="B21" s="97" t="s">
        <v>94</v>
      </c>
      <c r="C21" s="123"/>
      <c r="D21" s="199"/>
      <c r="E21" s="369"/>
      <c r="F21" s="359"/>
      <c r="G21" s="250"/>
      <c r="H21" s="112"/>
      <c r="I21" s="76"/>
      <c r="J21" s="15"/>
      <c r="K21" s="14"/>
      <c r="L21" s="15"/>
      <c r="M21" s="14"/>
      <c r="N21" s="15"/>
    </row>
    <row r="22" spans="1:14" ht="14.25" customHeight="1" thickBot="1">
      <c r="A22" s="368"/>
      <c r="B22" s="93" t="s">
        <v>111</v>
      </c>
      <c r="C22" s="88"/>
      <c r="D22" s="200"/>
      <c r="E22" s="350"/>
      <c r="F22" s="360"/>
      <c r="G22" s="251"/>
      <c r="H22" s="119"/>
      <c r="I22" s="245"/>
      <c r="J22" s="22"/>
      <c r="K22" s="21"/>
      <c r="L22" s="22"/>
      <c r="M22" s="21"/>
      <c r="N22" s="22"/>
    </row>
    <row r="23" spans="1:14" ht="14.25" customHeight="1">
      <c r="A23" s="367" t="s">
        <v>69</v>
      </c>
      <c r="B23" s="97" t="s">
        <v>94</v>
      </c>
      <c r="C23" s="123"/>
      <c r="D23" s="199"/>
      <c r="E23" s="369"/>
      <c r="F23" s="361"/>
      <c r="G23" s="142"/>
      <c r="H23" s="8"/>
      <c r="I23" s="14"/>
      <c r="J23" s="15"/>
      <c r="K23" s="14"/>
      <c r="L23" s="15"/>
      <c r="M23" s="14"/>
      <c r="N23" s="15"/>
    </row>
    <row r="24" spans="1:14" ht="14.25" customHeight="1">
      <c r="A24" s="368"/>
      <c r="B24" s="93" t="s">
        <v>95</v>
      </c>
      <c r="C24" s="88"/>
      <c r="D24" s="200"/>
      <c r="E24" s="350"/>
      <c r="F24" s="362"/>
      <c r="G24" s="238"/>
      <c r="H24" s="8"/>
      <c r="I24" s="21"/>
      <c r="J24" s="22"/>
      <c r="K24" s="21"/>
      <c r="L24" s="22"/>
      <c r="M24" s="21"/>
      <c r="N24" s="22"/>
    </row>
    <row r="25" spans="1:14" ht="14.25" customHeight="1">
      <c r="A25" s="367" t="s">
        <v>22</v>
      </c>
      <c r="B25" s="97" t="s">
        <v>94</v>
      </c>
      <c r="C25" s="123"/>
      <c r="D25" s="199"/>
      <c r="E25" s="369"/>
      <c r="F25" s="361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368"/>
      <c r="B26" s="93" t="s">
        <v>95</v>
      </c>
      <c r="C26" s="88"/>
      <c r="D26" s="200"/>
      <c r="E26" s="350"/>
      <c r="F26" s="362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367" t="s">
        <v>23</v>
      </c>
      <c r="B27" s="97" t="s">
        <v>94</v>
      </c>
      <c r="C27" s="124"/>
      <c r="D27" s="199"/>
      <c r="E27" s="369"/>
      <c r="F27" s="361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68"/>
      <c r="B28" s="93" t="s">
        <v>95</v>
      </c>
      <c r="C28" s="88"/>
      <c r="D28" s="200"/>
      <c r="E28" s="350"/>
      <c r="F28" s="362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67" t="s">
        <v>24</v>
      </c>
      <c r="B29" s="97" t="s">
        <v>94</v>
      </c>
      <c r="C29" s="124"/>
      <c r="D29" s="199"/>
      <c r="E29" s="319"/>
      <c r="F29" s="361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68"/>
      <c r="B30" s="93" t="s">
        <v>95</v>
      </c>
      <c r="C30" s="88"/>
      <c r="D30" s="200"/>
      <c r="E30" s="320"/>
      <c r="F30" s="362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67" t="s">
        <v>25</v>
      </c>
      <c r="B31" s="97" t="s">
        <v>94</v>
      </c>
      <c r="C31" s="124"/>
      <c r="D31" s="199"/>
      <c r="E31" s="319"/>
      <c r="F31" s="361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68"/>
      <c r="B32" s="93" t="s">
        <v>95</v>
      </c>
      <c r="C32" s="88"/>
      <c r="D32" s="200"/>
      <c r="E32" s="320"/>
      <c r="F32" s="362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67" t="s">
        <v>26</v>
      </c>
      <c r="B33" s="97" t="s">
        <v>94</v>
      </c>
      <c r="C33" s="124"/>
      <c r="D33" s="199"/>
      <c r="E33" s="369"/>
      <c r="F33" s="361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17"/>
      <c r="B34" s="99" t="s">
        <v>95</v>
      </c>
      <c r="C34" s="88"/>
      <c r="D34" s="200"/>
      <c r="E34" s="318"/>
      <c r="F34" s="345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46" t="s">
        <v>32</v>
      </c>
      <c r="B36" s="346"/>
      <c r="C36" s="346"/>
      <c r="D36" s="347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46" t="s">
        <v>35</v>
      </c>
      <c r="C38" s="346"/>
      <c r="D38" s="346"/>
      <c r="E38" s="347"/>
      <c r="F38" s="33"/>
      <c r="I38" s="227"/>
    </row>
    <row r="39" spans="1:9" ht="14.25" customHeight="1">
      <c r="A39" s="33"/>
      <c r="B39" s="346" t="s">
        <v>34</v>
      </c>
      <c r="C39" s="346"/>
      <c r="D39" s="346"/>
      <c r="E39" s="33"/>
      <c r="F39" s="33"/>
      <c r="I39" s="227"/>
    </row>
    <row r="40" spans="1:9" ht="14.25" customHeight="1">
      <c r="A40" s="33"/>
      <c r="B40" s="33"/>
      <c r="C40" s="33"/>
      <c r="D40" s="33"/>
      <c r="E40" s="33"/>
      <c r="F40" s="33"/>
      <c r="I40" s="227"/>
    </row>
    <row r="41" ht="14.25" customHeight="1">
      <c r="I41" s="227"/>
    </row>
    <row r="42" ht="14.25" customHeight="1">
      <c r="I42" s="227"/>
    </row>
    <row r="43" ht="14.25" customHeight="1">
      <c r="I43" s="227"/>
    </row>
    <row r="44" ht="14.25" customHeight="1">
      <c r="I44" s="227"/>
    </row>
    <row r="45" ht="14.25" customHeight="1">
      <c r="I45" s="227"/>
    </row>
    <row r="46" ht="14.25" customHeight="1">
      <c r="I46" s="227"/>
    </row>
    <row r="47" ht="14.25" customHeight="1">
      <c r="I47" s="227"/>
    </row>
    <row r="48" ht="14.25" customHeight="1">
      <c r="I48" s="227"/>
    </row>
    <row r="49" ht="14.25" customHeight="1">
      <c r="I49" s="227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I20" sqref="I20:J22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98</v>
      </c>
      <c r="J9" s="364"/>
      <c r="K9" s="363" t="s">
        <v>13</v>
      </c>
      <c r="L9" s="485"/>
      <c r="M9" s="491" t="s">
        <v>14</v>
      </c>
      <c r="N9" s="492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15" t="s">
        <v>9</v>
      </c>
      <c r="I10" s="120" t="s">
        <v>99</v>
      </c>
      <c r="J10" s="15" t="s">
        <v>9</v>
      </c>
      <c r="K10" s="2" t="s">
        <v>10</v>
      </c>
      <c r="L10" s="154" t="s">
        <v>9</v>
      </c>
      <c r="M10" s="155" t="s">
        <v>30</v>
      </c>
      <c r="N10" s="156" t="s">
        <v>9</v>
      </c>
    </row>
    <row r="11" spans="1:14" ht="15.75" customHeight="1" thickTop="1">
      <c r="A11" s="455" t="s">
        <v>16</v>
      </c>
      <c r="B11" s="61" t="s">
        <v>94</v>
      </c>
      <c r="C11" s="86">
        <v>3690</v>
      </c>
      <c r="D11" s="203">
        <f>9.621*1.075*1.2</f>
        <v>12.41109</v>
      </c>
      <c r="E11" s="343">
        <v>50</v>
      </c>
      <c r="F11" s="353">
        <v>22.54</v>
      </c>
      <c r="G11" s="266"/>
      <c r="H11" s="267"/>
      <c r="I11" s="488">
        <v>13028</v>
      </c>
      <c r="J11" s="493">
        <v>164.54</v>
      </c>
      <c r="K11" s="85"/>
      <c r="L11" s="152"/>
      <c r="M11" s="84"/>
      <c r="N11" s="117"/>
    </row>
    <row r="12" spans="1:14" ht="15" customHeight="1">
      <c r="A12" s="433"/>
      <c r="B12" s="65" t="s">
        <v>95</v>
      </c>
      <c r="C12" s="105">
        <v>810</v>
      </c>
      <c r="D12" s="207">
        <f>4.927*1.075*1.2</f>
        <v>6.355829999999998</v>
      </c>
      <c r="E12" s="429"/>
      <c r="F12" s="482"/>
      <c r="G12" s="268"/>
      <c r="H12" s="269"/>
      <c r="I12" s="489"/>
      <c r="J12" s="494"/>
      <c r="K12" s="85"/>
      <c r="L12" s="152"/>
      <c r="M12" s="84"/>
      <c r="N12" s="117"/>
    </row>
    <row r="13" spans="1:14" ht="15" customHeight="1" thickBot="1">
      <c r="A13" s="433"/>
      <c r="B13" s="65" t="s">
        <v>110</v>
      </c>
      <c r="C13" s="126">
        <v>17.25</v>
      </c>
      <c r="D13" s="207">
        <f>46.514*1.075*1.2</f>
        <v>60.00306</v>
      </c>
      <c r="E13" s="429"/>
      <c r="F13" s="482"/>
      <c r="G13" s="268"/>
      <c r="H13" s="269"/>
      <c r="I13" s="489"/>
      <c r="J13" s="494"/>
      <c r="K13" s="85"/>
      <c r="L13" s="152"/>
      <c r="M13" s="84"/>
      <c r="N13" s="117"/>
    </row>
    <row r="14" spans="1:14" ht="15" customHeight="1" thickTop="1">
      <c r="A14" s="432" t="s">
        <v>17</v>
      </c>
      <c r="B14" s="65" t="s">
        <v>94</v>
      </c>
      <c r="C14" s="189">
        <v>2970</v>
      </c>
      <c r="D14" s="203">
        <f>9.621*1.075*1.2</f>
        <v>12.41109</v>
      </c>
      <c r="E14" s="428">
        <v>40</v>
      </c>
      <c r="F14" s="486">
        <v>22.54</v>
      </c>
      <c r="G14" s="270"/>
      <c r="H14" s="271"/>
      <c r="I14" s="490">
        <v>0</v>
      </c>
      <c r="J14" s="474">
        <v>0</v>
      </c>
      <c r="K14" s="76"/>
      <c r="L14" s="151"/>
      <c r="M14" s="83"/>
      <c r="N14" s="113"/>
    </row>
    <row r="15" spans="1:14" ht="15" customHeight="1">
      <c r="A15" s="433"/>
      <c r="B15" s="65" t="s">
        <v>95</v>
      </c>
      <c r="C15" s="105">
        <v>720</v>
      </c>
      <c r="D15" s="207">
        <f>4.927*1.075*1.2</f>
        <v>6.355829999999998</v>
      </c>
      <c r="E15" s="429"/>
      <c r="F15" s="487"/>
      <c r="G15" s="268"/>
      <c r="H15" s="269"/>
      <c r="I15" s="473"/>
      <c r="J15" s="475"/>
      <c r="K15" s="85"/>
      <c r="L15" s="152"/>
      <c r="M15" s="84"/>
      <c r="N15" s="117"/>
    </row>
    <row r="16" spans="1:14" ht="15" customHeight="1" thickBot="1">
      <c r="A16" s="433"/>
      <c r="B16" s="65" t="s">
        <v>110</v>
      </c>
      <c r="C16" s="126">
        <v>17.25</v>
      </c>
      <c r="D16" s="207">
        <f>46.514*1.075*1.2</f>
        <v>60.00306</v>
      </c>
      <c r="E16" s="429"/>
      <c r="F16" s="487"/>
      <c r="G16" s="268"/>
      <c r="H16" s="269"/>
      <c r="I16" s="473"/>
      <c r="J16" s="475"/>
      <c r="K16" s="85"/>
      <c r="L16" s="152"/>
      <c r="M16" s="84"/>
      <c r="N16" s="117"/>
    </row>
    <row r="17" spans="1:14" ht="15" customHeight="1" thickTop="1">
      <c r="A17" s="432" t="s">
        <v>18</v>
      </c>
      <c r="B17" s="69" t="s">
        <v>94</v>
      </c>
      <c r="C17" s="189">
        <v>2910</v>
      </c>
      <c r="D17" s="203">
        <f>9.621*1.075*1.2</f>
        <v>12.41109</v>
      </c>
      <c r="E17" s="428">
        <v>65</v>
      </c>
      <c r="F17" s="486">
        <v>22.54</v>
      </c>
      <c r="G17" s="270"/>
      <c r="H17" s="271"/>
      <c r="I17" s="490">
        <v>8748</v>
      </c>
      <c r="J17" s="474">
        <v>164.54</v>
      </c>
      <c r="K17" s="76"/>
      <c r="L17" s="151"/>
      <c r="M17" s="83"/>
      <c r="N17" s="113"/>
    </row>
    <row r="18" spans="1:14" ht="15" customHeight="1">
      <c r="A18" s="433"/>
      <c r="B18" s="65" t="s">
        <v>95</v>
      </c>
      <c r="C18" s="105">
        <v>630</v>
      </c>
      <c r="D18" s="207">
        <f>4.927*1.075*1.2</f>
        <v>6.355829999999998</v>
      </c>
      <c r="E18" s="429"/>
      <c r="F18" s="487"/>
      <c r="G18" s="268"/>
      <c r="H18" s="269"/>
      <c r="I18" s="473"/>
      <c r="J18" s="475"/>
      <c r="K18" s="85"/>
      <c r="L18" s="152"/>
      <c r="M18" s="84"/>
      <c r="N18" s="117"/>
    </row>
    <row r="19" spans="1:14" ht="15" customHeight="1" thickBot="1">
      <c r="A19" s="433"/>
      <c r="B19" s="65" t="s">
        <v>110</v>
      </c>
      <c r="C19" s="126">
        <v>17.25</v>
      </c>
      <c r="D19" s="207">
        <f>46.514*1.075*1.2</f>
        <v>60.00306</v>
      </c>
      <c r="E19" s="429"/>
      <c r="F19" s="487"/>
      <c r="G19" s="268"/>
      <c r="H19" s="269"/>
      <c r="I19" s="473"/>
      <c r="J19" s="475"/>
      <c r="K19" s="85"/>
      <c r="L19" s="152"/>
      <c r="M19" s="84"/>
      <c r="N19" s="117"/>
    </row>
    <row r="20" spans="1:14" ht="13.5" thickTop="1">
      <c r="A20" s="432" t="s">
        <v>19</v>
      </c>
      <c r="B20" s="69" t="s">
        <v>94</v>
      </c>
      <c r="C20" s="189"/>
      <c r="D20" s="203"/>
      <c r="E20" s="428"/>
      <c r="F20" s="486"/>
      <c r="G20" s="270"/>
      <c r="H20" s="271"/>
      <c r="I20" s="490">
        <v>0</v>
      </c>
      <c r="J20" s="474">
        <v>0</v>
      </c>
      <c r="K20" s="76"/>
      <c r="L20" s="151"/>
      <c r="M20" s="83"/>
      <c r="N20" s="113"/>
    </row>
    <row r="21" spans="1:14" ht="15" customHeight="1">
      <c r="A21" s="433"/>
      <c r="B21" s="65" t="s">
        <v>95</v>
      </c>
      <c r="C21" s="105"/>
      <c r="D21" s="207"/>
      <c r="E21" s="429"/>
      <c r="F21" s="487"/>
      <c r="G21" s="268"/>
      <c r="H21" s="269"/>
      <c r="I21" s="473"/>
      <c r="J21" s="475"/>
      <c r="K21" s="85"/>
      <c r="L21" s="152"/>
      <c r="M21" s="84"/>
      <c r="N21" s="117"/>
    </row>
    <row r="22" spans="1:14" ht="15" customHeight="1" thickBot="1">
      <c r="A22" s="433"/>
      <c r="B22" s="65" t="s">
        <v>110</v>
      </c>
      <c r="C22" s="126"/>
      <c r="D22" s="207"/>
      <c r="E22" s="429"/>
      <c r="F22" s="487"/>
      <c r="G22" s="268"/>
      <c r="H22" s="269"/>
      <c r="I22" s="473"/>
      <c r="J22" s="475"/>
      <c r="K22" s="85"/>
      <c r="L22" s="152"/>
      <c r="M22" s="84"/>
      <c r="N22" s="117"/>
    </row>
    <row r="23" spans="1:14" ht="13.5" thickTop="1">
      <c r="A23" s="432" t="s">
        <v>20</v>
      </c>
      <c r="B23" s="69" t="s">
        <v>94</v>
      </c>
      <c r="C23" s="86"/>
      <c r="D23" s="203"/>
      <c r="E23" s="428"/>
      <c r="F23" s="486"/>
      <c r="G23" s="270"/>
      <c r="H23" s="271"/>
      <c r="I23" s="483"/>
      <c r="J23" s="474"/>
      <c r="K23" s="76"/>
      <c r="L23" s="151"/>
      <c r="M23" s="83"/>
      <c r="N23" s="113"/>
    </row>
    <row r="24" spans="1:14" ht="15" customHeight="1">
      <c r="A24" s="433"/>
      <c r="B24" s="65" t="s">
        <v>95</v>
      </c>
      <c r="C24" s="105"/>
      <c r="D24" s="207"/>
      <c r="E24" s="429"/>
      <c r="F24" s="487"/>
      <c r="G24" s="268"/>
      <c r="H24" s="269"/>
      <c r="I24" s="484"/>
      <c r="J24" s="475"/>
      <c r="K24" s="85"/>
      <c r="L24" s="152"/>
      <c r="M24" s="84"/>
      <c r="N24" s="117"/>
    </row>
    <row r="25" spans="1:14" ht="15" customHeight="1" thickBot="1">
      <c r="A25" s="433"/>
      <c r="B25" s="65" t="s">
        <v>110</v>
      </c>
      <c r="C25" s="126"/>
      <c r="D25" s="207"/>
      <c r="E25" s="429"/>
      <c r="F25" s="487"/>
      <c r="G25" s="268"/>
      <c r="H25" s="269"/>
      <c r="I25" s="498"/>
      <c r="J25" s="475"/>
      <c r="K25" s="85"/>
      <c r="L25" s="152"/>
      <c r="M25" s="84"/>
      <c r="N25" s="117"/>
    </row>
    <row r="26" spans="1:14" ht="15" customHeight="1" thickTop="1">
      <c r="A26" s="432" t="s">
        <v>68</v>
      </c>
      <c r="B26" s="69" t="s">
        <v>94</v>
      </c>
      <c r="C26" s="86"/>
      <c r="D26" s="203"/>
      <c r="E26" s="428"/>
      <c r="F26" s="486"/>
      <c r="G26" s="270"/>
      <c r="H26" s="271"/>
      <c r="I26" s="483"/>
      <c r="J26" s="474"/>
      <c r="K26" s="76"/>
      <c r="L26" s="151"/>
      <c r="M26" s="83"/>
      <c r="N26" s="113"/>
    </row>
    <row r="27" spans="1:14" ht="15.75" customHeight="1">
      <c r="A27" s="433"/>
      <c r="B27" s="65" t="s">
        <v>95</v>
      </c>
      <c r="C27" s="105"/>
      <c r="D27" s="207"/>
      <c r="E27" s="429"/>
      <c r="F27" s="487"/>
      <c r="G27" s="268"/>
      <c r="H27" s="269"/>
      <c r="I27" s="484"/>
      <c r="J27" s="475"/>
      <c r="K27" s="85"/>
      <c r="L27" s="152"/>
      <c r="M27" s="84"/>
      <c r="N27" s="117"/>
    </row>
    <row r="28" spans="1:14" ht="16.5" customHeight="1" thickBot="1">
      <c r="A28" s="433"/>
      <c r="B28" s="65" t="s">
        <v>110</v>
      </c>
      <c r="C28" s="126"/>
      <c r="D28" s="207"/>
      <c r="E28" s="429"/>
      <c r="F28" s="487"/>
      <c r="G28" s="268"/>
      <c r="H28" s="269"/>
      <c r="I28" s="498"/>
      <c r="J28" s="475"/>
      <c r="K28" s="85"/>
      <c r="L28" s="152"/>
      <c r="M28" s="84"/>
      <c r="N28" s="117"/>
    </row>
    <row r="29" spans="1:14" ht="13.5" thickTop="1">
      <c r="A29" s="432" t="s">
        <v>69</v>
      </c>
      <c r="B29" s="69" t="s">
        <v>94</v>
      </c>
      <c r="C29" s="86"/>
      <c r="D29" s="203"/>
      <c r="E29" s="428"/>
      <c r="F29" s="359"/>
      <c r="G29" s="272"/>
      <c r="H29" s="273"/>
      <c r="I29" s="469"/>
      <c r="J29" s="474"/>
      <c r="K29" s="76"/>
      <c r="L29" s="151"/>
      <c r="M29" s="83"/>
      <c r="N29" s="113"/>
    </row>
    <row r="30" spans="1:14" ht="15" customHeight="1">
      <c r="A30" s="433"/>
      <c r="B30" s="65" t="s">
        <v>95</v>
      </c>
      <c r="C30" s="105"/>
      <c r="D30" s="207"/>
      <c r="E30" s="429"/>
      <c r="F30" s="482"/>
      <c r="G30" s="274"/>
      <c r="H30" s="275"/>
      <c r="I30" s="470"/>
      <c r="J30" s="475"/>
      <c r="K30" s="85"/>
      <c r="L30" s="152"/>
      <c r="M30" s="84"/>
      <c r="N30" s="117"/>
    </row>
    <row r="31" spans="1:14" ht="15" customHeight="1" thickBot="1">
      <c r="A31" s="433"/>
      <c r="B31" s="65" t="s">
        <v>110</v>
      </c>
      <c r="C31" s="126"/>
      <c r="D31" s="207"/>
      <c r="E31" s="429"/>
      <c r="F31" s="482"/>
      <c r="G31" s="274"/>
      <c r="H31" s="276"/>
      <c r="I31" s="471"/>
      <c r="J31" s="475"/>
      <c r="K31" s="85"/>
      <c r="L31" s="152"/>
      <c r="M31" s="84"/>
      <c r="N31" s="117"/>
    </row>
    <row r="32" spans="1:14" ht="13.5" thickTop="1">
      <c r="A32" s="432" t="s">
        <v>22</v>
      </c>
      <c r="B32" s="69" t="s">
        <v>94</v>
      </c>
      <c r="C32" s="86"/>
      <c r="D32" s="203"/>
      <c r="E32" s="428"/>
      <c r="F32" s="359"/>
      <c r="G32" s="495"/>
      <c r="H32" s="497"/>
      <c r="I32" s="483"/>
      <c r="J32" s="474"/>
      <c r="K32" s="369"/>
      <c r="L32" s="359"/>
      <c r="M32" s="483"/>
      <c r="N32" s="474"/>
    </row>
    <row r="33" spans="1:14" ht="15" customHeight="1">
      <c r="A33" s="433"/>
      <c r="B33" s="65" t="s">
        <v>95</v>
      </c>
      <c r="C33" s="105"/>
      <c r="D33" s="207"/>
      <c r="E33" s="429"/>
      <c r="F33" s="482"/>
      <c r="G33" s="496"/>
      <c r="H33" s="497"/>
      <c r="I33" s="484"/>
      <c r="J33" s="475"/>
      <c r="K33" s="316"/>
      <c r="L33" s="482"/>
      <c r="M33" s="484"/>
      <c r="N33" s="475"/>
    </row>
    <row r="34" spans="1:14" ht="15" customHeight="1" thickBot="1">
      <c r="A34" s="433"/>
      <c r="B34" s="65" t="s">
        <v>110</v>
      </c>
      <c r="C34" s="126"/>
      <c r="D34" s="207"/>
      <c r="E34" s="429"/>
      <c r="F34" s="482"/>
      <c r="G34" s="496"/>
      <c r="H34" s="497"/>
      <c r="I34" s="484"/>
      <c r="J34" s="475"/>
      <c r="K34" s="316"/>
      <c r="L34" s="482"/>
      <c r="M34" s="484"/>
      <c r="N34" s="475"/>
    </row>
    <row r="35" spans="1:14" ht="13.5" thickTop="1">
      <c r="A35" s="432" t="s">
        <v>23</v>
      </c>
      <c r="B35" s="69" t="s">
        <v>94</v>
      </c>
      <c r="C35" s="86"/>
      <c r="D35" s="201"/>
      <c r="E35" s="428"/>
      <c r="F35" s="359"/>
      <c r="G35" s="495"/>
      <c r="H35" s="501"/>
      <c r="I35" s="503"/>
      <c r="J35" s="474"/>
      <c r="K35" s="369"/>
      <c r="L35" s="359"/>
      <c r="M35" s="483"/>
      <c r="N35" s="474"/>
    </row>
    <row r="36" spans="1:14" ht="15" customHeight="1">
      <c r="A36" s="433"/>
      <c r="B36" s="65" t="s">
        <v>95</v>
      </c>
      <c r="C36" s="105"/>
      <c r="D36" s="202"/>
      <c r="E36" s="429"/>
      <c r="F36" s="482"/>
      <c r="G36" s="496"/>
      <c r="H36" s="497"/>
      <c r="I36" s="504"/>
      <c r="J36" s="475"/>
      <c r="K36" s="316"/>
      <c r="L36" s="482"/>
      <c r="M36" s="484"/>
      <c r="N36" s="475"/>
    </row>
    <row r="37" spans="1:14" ht="15" customHeight="1" thickBot="1">
      <c r="A37" s="433"/>
      <c r="B37" s="65" t="s">
        <v>110</v>
      </c>
      <c r="C37" s="126"/>
      <c r="D37" s="202"/>
      <c r="E37" s="429"/>
      <c r="F37" s="482"/>
      <c r="G37" s="496"/>
      <c r="H37" s="497"/>
      <c r="I37" s="504"/>
      <c r="J37" s="475"/>
      <c r="K37" s="316"/>
      <c r="L37" s="482"/>
      <c r="M37" s="484"/>
      <c r="N37" s="475"/>
    </row>
    <row r="38" spans="1:14" ht="13.5" thickTop="1">
      <c r="A38" s="432" t="s">
        <v>24</v>
      </c>
      <c r="B38" s="145" t="s">
        <v>94</v>
      </c>
      <c r="C38" s="77"/>
      <c r="D38" s="201"/>
      <c r="E38" s="428"/>
      <c r="F38" s="359"/>
      <c r="G38" s="495"/>
      <c r="H38" s="501"/>
      <c r="I38" s="472"/>
      <c r="J38" s="474"/>
      <c r="K38" s="369"/>
      <c r="L38" s="359"/>
      <c r="M38" s="483"/>
      <c r="N38" s="474"/>
    </row>
    <row r="39" spans="1:14" ht="15" customHeight="1">
      <c r="A39" s="433"/>
      <c r="B39" s="146" t="s">
        <v>95</v>
      </c>
      <c r="C39" s="78"/>
      <c r="D39" s="202"/>
      <c r="E39" s="429"/>
      <c r="F39" s="482"/>
      <c r="G39" s="496"/>
      <c r="H39" s="497"/>
      <c r="I39" s="472"/>
      <c r="J39" s="475"/>
      <c r="K39" s="316"/>
      <c r="L39" s="482"/>
      <c r="M39" s="484"/>
      <c r="N39" s="475"/>
    </row>
    <row r="40" spans="1:14" ht="15" customHeight="1" thickBot="1">
      <c r="A40" s="433"/>
      <c r="B40" s="146" t="s">
        <v>110</v>
      </c>
      <c r="C40" s="144"/>
      <c r="D40" s="202"/>
      <c r="E40" s="429"/>
      <c r="F40" s="482"/>
      <c r="G40" s="496"/>
      <c r="H40" s="497"/>
      <c r="I40" s="472"/>
      <c r="J40" s="475"/>
      <c r="K40" s="316"/>
      <c r="L40" s="482"/>
      <c r="M40" s="484"/>
      <c r="N40" s="475"/>
    </row>
    <row r="41" spans="1:14" ht="13.5" thickTop="1">
      <c r="A41" s="432" t="s">
        <v>25</v>
      </c>
      <c r="B41" s="69" t="s">
        <v>94</v>
      </c>
      <c r="C41" s="105"/>
      <c r="D41" s="201"/>
      <c r="E41" s="369"/>
      <c r="F41" s="359"/>
      <c r="G41" s="495"/>
      <c r="H41" s="501"/>
      <c r="I41" s="473"/>
      <c r="J41" s="476"/>
      <c r="K41" s="369"/>
      <c r="L41" s="359"/>
      <c r="M41" s="483"/>
      <c r="N41" s="474"/>
    </row>
    <row r="42" spans="1:14" ht="12.75">
      <c r="A42" s="433"/>
      <c r="B42" s="65" t="s">
        <v>95</v>
      </c>
      <c r="C42" s="105"/>
      <c r="D42" s="202"/>
      <c r="E42" s="316"/>
      <c r="F42" s="482"/>
      <c r="G42" s="496"/>
      <c r="H42" s="497"/>
      <c r="I42" s="473"/>
      <c r="J42" s="476"/>
      <c r="K42" s="316"/>
      <c r="L42" s="482"/>
      <c r="M42" s="484"/>
      <c r="N42" s="475"/>
    </row>
    <row r="43" spans="1:15" ht="13.5" thickBot="1">
      <c r="A43" s="433"/>
      <c r="B43" s="65" t="s">
        <v>110</v>
      </c>
      <c r="C43" s="143"/>
      <c r="D43" s="202"/>
      <c r="E43" s="316"/>
      <c r="F43" s="482"/>
      <c r="G43" s="496"/>
      <c r="H43" s="497"/>
      <c r="I43" s="473"/>
      <c r="J43" s="476"/>
      <c r="K43" s="316"/>
      <c r="L43" s="482"/>
      <c r="M43" s="484"/>
      <c r="N43" s="475"/>
      <c r="O43" s="153"/>
    </row>
    <row r="44" spans="1:15" ht="13.5" customHeight="1" thickTop="1">
      <c r="A44" s="477" t="s">
        <v>26</v>
      </c>
      <c r="B44" s="157" t="s">
        <v>94</v>
      </c>
      <c r="C44" s="77"/>
      <c r="D44" s="201"/>
      <c r="E44" s="480"/>
      <c r="F44" s="481"/>
      <c r="G44" s="499"/>
      <c r="H44" s="499"/>
      <c r="I44" s="500"/>
      <c r="J44" s="500"/>
      <c r="K44" s="469"/>
      <c r="L44" s="359"/>
      <c r="M44" s="483"/>
      <c r="N44" s="474"/>
      <c r="O44" s="153"/>
    </row>
    <row r="45" spans="1:15" ht="13.5" customHeight="1">
      <c r="A45" s="478"/>
      <c r="B45" s="158" t="s">
        <v>95</v>
      </c>
      <c r="C45" s="78"/>
      <c r="D45" s="202"/>
      <c r="E45" s="480"/>
      <c r="F45" s="481"/>
      <c r="G45" s="499"/>
      <c r="H45" s="499"/>
      <c r="I45" s="500"/>
      <c r="J45" s="500"/>
      <c r="K45" s="470"/>
      <c r="L45" s="482"/>
      <c r="M45" s="484"/>
      <c r="N45" s="475"/>
      <c r="O45" s="153"/>
    </row>
    <row r="46" spans="1:15" ht="13.5" customHeight="1" thickBot="1">
      <c r="A46" s="479"/>
      <c r="B46" s="159" t="s">
        <v>110</v>
      </c>
      <c r="C46" s="144"/>
      <c r="D46" s="202"/>
      <c r="E46" s="480"/>
      <c r="F46" s="481"/>
      <c r="G46" s="499"/>
      <c r="H46" s="499"/>
      <c r="I46" s="500"/>
      <c r="J46" s="500"/>
      <c r="K46" s="471"/>
      <c r="L46" s="360"/>
      <c r="M46" s="505"/>
      <c r="N46" s="502"/>
      <c r="O46" s="153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3"/>
    </row>
    <row r="48" spans="1:14" s="37" customFormat="1" ht="13.5" customHeight="1">
      <c r="A48" s="346" t="s">
        <v>32</v>
      </c>
      <c r="B48" s="346"/>
      <c r="C48" s="346"/>
      <c r="D48" s="34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mergeCells count="106"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E14:E16"/>
    <mergeCell ref="F38:F40"/>
    <mergeCell ref="J44:J46"/>
    <mergeCell ref="G38:G40"/>
    <mergeCell ref="H38:H40"/>
    <mergeCell ref="F41:F43"/>
    <mergeCell ref="F32:F34"/>
    <mergeCell ref="F35:F37"/>
    <mergeCell ref="G35:G37"/>
    <mergeCell ref="H35:H37"/>
    <mergeCell ref="G44:G46"/>
    <mergeCell ref="H44:H46"/>
    <mergeCell ref="I44:I46"/>
    <mergeCell ref="G41:G43"/>
    <mergeCell ref="H41:H43"/>
    <mergeCell ref="A26:A28"/>
    <mergeCell ref="E26:E28"/>
    <mergeCell ref="F26:F28"/>
    <mergeCell ref="J23:J25"/>
    <mergeCell ref="J26:J28"/>
    <mergeCell ref="I23:I25"/>
    <mergeCell ref="I26:I28"/>
    <mergeCell ref="A20:A22"/>
    <mergeCell ref="E20:E22"/>
    <mergeCell ref="F20:F22"/>
    <mergeCell ref="E23:E25"/>
    <mergeCell ref="F23:F25"/>
    <mergeCell ref="G32:G34"/>
    <mergeCell ref="H32:H34"/>
    <mergeCell ref="I32:I34"/>
    <mergeCell ref="J32:J34"/>
    <mergeCell ref="A17:A19"/>
    <mergeCell ref="E17:E19"/>
    <mergeCell ref="F17:F19"/>
    <mergeCell ref="M9:N9"/>
    <mergeCell ref="J11:J13"/>
    <mergeCell ref="J14:J16"/>
    <mergeCell ref="B9:C10"/>
    <mergeCell ref="I9:J9"/>
    <mergeCell ref="E11:E13"/>
    <mergeCell ref="F11:F13"/>
    <mergeCell ref="A48:D48"/>
    <mergeCell ref="F14:F16"/>
    <mergeCell ref="F29:F31"/>
    <mergeCell ref="I11:I13"/>
    <mergeCell ref="I14:I16"/>
    <mergeCell ref="A14:A16"/>
    <mergeCell ref="A11:A13"/>
    <mergeCell ref="A29:A31"/>
    <mergeCell ref="A32:A34"/>
    <mergeCell ref="A23:A25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E41:E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I29:I31"/>
    <mergeCell ref="I38:I40"/>
    <mergeCell ref="I41:I43"/>
    <mergeCell ref="J38:J40"/>
    <mergeCell ref="J41:J43"/>
    <mergeCell ref="J29:J31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C17" sqref="C17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56" t="s">
        <v>29</v>
      </c>
      <c r="J1" s="456"/>
      <c r="K1" s="456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56" t="s">
        <v>2</v>
      </c>
      <c r="J2" s="456"/>
      <c r="K2" s="456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56" t="s">
        <v>3</v>
      </c>
      <c r="J3" s="456"/>
      <c r="K3" s="456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3" t="s">
        <v>27</v>
      </c>
      <c r="H9" s="364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92" t="s">
        <v>94</v>
      </c>
      <c r="C11" s="86">
        <v>1350</v>
      </c>
      <c r="D11" s="208">
        <v>12.317</v>
      </c>
      <c r="E11" s="343">
        <v>20</v>
      </c>
      <c r="F11" s="338">
        <v>22.54</v>
      </c>
      <c r="G11" s="23">
        <v>13622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31"/>
      <c r="B12" s="93" t="s">
        <v>113</v>
      </c>
      <c r="C12" s="105">
        <v>17.25</v>
      </c>
      <c r="D12" s="211">
        <f>46.514*1.075*1.2</f>
        <v>60.00306</v>
      </c>
      <c r="E12" s="437"/>
      <c r="F12" s="362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32" t="s">
        <v>17</v>
      </c>
      <c r="B13" s="92" t="s">
        <v>94</v>
      </c>
      <c r="C13" s="190">
        <v>1196</v>
      </c>
      <c r="D13" s="208">
        <v>12.317</v>
      </c>
      <c r="E13" s="428">
        <v>20</v>
      </c>
      <c r="F13" s="449">
        <v>22.54</v>
      </c>
      <c r="G13" s="25">
        <v>8969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31"/>
      <c r="B14" s="93" t="s">
        <v>113</v>
      </c>
      <c r="C14" s="103">
        <v>17.25</v>
      </c>
      <c r="D14" s="211">
        <f>46.514*1.075*1.2</f>
        <v>60.00306</v>
      </c>
      <c r="E14" s="437"/>
      <c r="F14" s="462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32" t="s">
        <v>18</v>
      </c>
      <c r="B15" s="92" t="s">
        <v>94</v>
      </c>
      <c r="C15" s="190">
        <v>1207</v>
      </c>
      <c r="D15" s="208">
        <v>12.317</v>
      </c>
      <c r="E15" s="428">
        <v>28</v>
      </c>
      <c r="F15" s="449">
        <v>22.54</v>
      </c>
      <c r="G15" s="25">
        <v>7046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31"/>
      <c r="B16" s="93" t="s">
        <v>113</v>
      </c>
      <c r="C16" s="103">
        <v>17.25</v>
      </c>
      <c r="D16" s="211">
        <f>46.514*1.075*1.2</f>
        <v>60.00306</v>
      </c>
      <c r="E16" s="437"/>
      <c r="F16" s="462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32" t="s">
        <v>19</v>
      </c>
      <c r="B17" s="92" t="s">
        <v>94</v>
      </c>
      <c r="C17" s="104"/>
      <c r="D17" s="201"/>
      <c r="E17" s="428"/>
      <c r="F17" s="449"/>
      <c r="G17" s="25"/>
      <c r="H17" s="15"/>
      <c r="I17" s="14"/>
      <c r="J17" s="15"/>
      <c r="K17" s="14"/>
      <c r="L17" s="15"/>
      <c r="M17" s="14"/>
      <c r="N17" s="15"/>
    </row>
    <row r="18" spans="1:14" ht="13.5" thickBot="1">
      <c r="A18" s="431"/>
      <c r="B18" s="93" t="s">
        <v>113</v>
      </c>
      <c r="C18" s="103"/>
      <c r="D18" s="202"/>
      <c r="E18" s="437"/>
      <c r="F18" s="462"/>
      <c r="G18" s="12"/>
      <c r="H18" s="22"/>
      <c r="I18" s="21"/>
      <c r="J18" s="22"/>
      <c r="K18" s="21"/>
      <c r="L18" s="22"/>
      <c r="M18" s="21"/>
      <c r="N18" s="22"/>
    </row>
    <row r="19" spans="1:14" ht="13.5" thickTop="1">
      <c r="A19" s="432" t="s">
        <v>20</v>
      </c>
      <c r="B19" s="92" t="s">
        <v>94</v>
      </c>
      <c r="C19" s="190"/>
      <c r="D19" s="201"/>
      <c r="E19" s="428"/>
      <c r="F19" s="449"/>
      <c r="G19" s="25"/>
      <c r="H19" s="15"/>
      <c r="I19" s="14"/>
      <c r="J19" s="15"/>
      <c r="K19" s="14"/>
      <c r="L19" s="15"/>
      <c r="M19" s="14"/>
      <c r="N19" s="15"/>
    </row>
    <row r="20" spans="1:14" ht="13.5" thickBot="1">
      <c r="A20" s="431"/>
      <c r="B20" s="93" t="s">
        <v>113</v>
      </c>
      <c r="C20" s="103"/>
      <c r="D20" s="202"/>
      <c r="E20" s="437"/>
      <c r="F20" s="462"/>
      <c r="G20" s="12"/>
      <c r="H20" s="22"/>
      <c r="I20" s="21"/>
      <c r="J20" s="22"/>
      <c r="K20" s="21"/>
      <c r="L20" s="22"/>
      <c r="M20" s="21"/>
      <c r="N20" s="22"/>
    </row>
    <row r="21" spans="1:14" ht="13.5" thickTop="1">
      <c r="A21" s="432" t="s">
        <v>68</v>
      </c>
      <c r="B21" s="92" t="s">
        <v>94</v>
      </c>
      <c r="C21" s="104"/>
      <c r="D21" s="201"/>
      <c r="E21" s="428"/>
      <c r="F21" s="449"/>
      <c r="G21" s="25"/>
      <c r="H21" s="15"/>
      <c r="I21" s="14"/>
      <c r="J21" s="15"/>
      <c r="K21" s="14"/>
      <c r="L21" s="15"/>
      <c r="M21" s="14"/>
      <c r="N21" s="15"/>
    </row>
    <row r="22" spans="1:14" ht="13.5" thickBot="1">
      <c r="A22" s="431"/>
      <c r="B22" s="93" t="s">
        <v>113</v>
      </c>
      <c r="C22" s="103"/>
      <c r="D22" s="202"/>
      <c r="E22" s="437"/>
      <c r="F22" s="462"/>
      <c r="G22" s="12"/>
      <c r="H22" s="22"/>
      <c r="I22" s="21"/>
      <c r="J22" s="22"/>
      <c r="K22" s="21"/>
      <c r="L22" s="22"/>
      <c r="M22" s="21"/>
      <c r="N22" s="22"/>
    </row>
    <row r="23" spans="1:14" ht="13.5" thickTop="1">
      <c r="A23" s="432" t="s">
        <v>69</v>
      </c>
      <c r="B23" s="92" t="s">
        <v>94</v>
      </c>
      <c r="C23" s="104"/>
      <c r="D23" s="201"/>
      <c r="E23" s="428"/>
      <c r="F23" s="449"/>
      <c r="G23" s="25"/>
      <c r="H23" s="15"/>
      <c r="I23" s="14"/>
      <c r="J23" s="15"/>
      <c r="K23" s="14"/>
      <c r="L23" s="15"/>
      <c r="M23" s="14"/>
      <c r="N23" s="15"/>
    </row>
    <row r="24" spans="1:14" ht="13.5" thickBot="1">
      <c r="A24" s="431"/>
      <c r="B24" s="93" t="s">
        <v>113</v>
      </c>
      <c r="C24" s="103"/>
      <c r="D24" s="202"/>
      <c r="E24" s="437"/>
      <c r="F24" s="462"/>
      <c r="G24" s="12"/>
      <c r="H24" s="22"/>
      <c r="I24" s="21"/>
      <c r="J24" s="22"/>
      <c r="K24" s="21"/>
      <c r="L24" s="22"/>
      <c r="M24" s="21"/>
      <c r="N24" s="22"/>
    </row>
    <row r="25" spans="1:14" ht="13.5" thickTop="1">
      <c r="A25" s="432" t="s">
        <v>22</v>
      </c>
      <c r="B25" s="92" t="s">
        <v>94</v>
      </c>
      <c r="C25" s="104"/>
      <c r="D25" s="201"/>
      <c r="E25" s="428"/>
      <c r="F25" s="449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31"/>
      <c r="B26" s="93" t="s">
        <v>113</v>
      </c>
      <c r="C26" s="103"/>
      <c r="D26" s="202"/>
      <c r="E26" s="437"/>
      <c r="F26" s="462"/>
      <c r="G26" s="12"/>
      <c r="H26" s="22"/>
      <c r="I26" s="4"/>
      <c r="J26" s="5"/>
      <c r="K26" s="4"/>
      <c r="L26" s="5"/>
      <c r="M26" s="4"/>
      <c r="N26" s="5"/>
    </row>
    <row r="27" spans="1:14" ht="12.75">
      <c r="A27" s="432" t="s">
        <v>23</v>
      </c>
      <c r="B27" s="92" t="s">
        <v>94</v>
      </c>
      <c r="C27" s="104"/>
      <c r="D27" s="208"/>
      <c r="E27" s="428"/>
      <c r="F27" s="449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31"/>
      <c r="B28" s="93" t="s">
        <v>113</v>
      </c>
      <c r="C28" s="103"/>
      <c r="D28" s="211"/>
      <c r="E28" s="437"/>
      <c r="F28" s="462"/>
      <c r="G28" s="12"/>
      <c r="H28" s="22"/>
      <c r="I28" s="4"/>
      <c r="J28" s="5"/>
      <c r="K28" s="4"/>
      <c r="L28" s="5"/>
      <c r="M28" s="4"/>
      <c r="N28" s="5"/>
    </row>
    <row r="29" spans="1:14" ht="12.75">
      <c r="A29" s="432" t="s">
        <v>24</v>
      </c>
      <c r="B29" s="92" t="s">
        <v>94</v>
      </c>
      <c r="C29" s="104"/>
      <c r="D29" s="208"/>
      <c r="E29" s="428"/>
      <c r="F29" s="449"/>
      <c r="G29" s="25"/>
      <c r="H29" s="15"/>
      <c r="I29" s="4"/>
      <c r="J29" s="5"/>
      <c r="K29" s="4"/>
      <c r="L29" s="5"/>
      <c r="M29" s="4"/>
      <c r="N29" s="5"/>
    </row>
    <row r="30" spans="1:14" ht="13.5" thickBot="1">
      <c r="A30" s="431"/>
      <c r="B30" s="93" t="s">
        <v>113</v>
      </c>
      <c r="C30" s="103"/>
      <c r="D30" s="211"/>
      <c r="E30" s="437"/>
      <c r="F30" s="462"/>
      <c r="G30" s="12"/>
      <c r="H30" s="22"/>
      <c r="I30" s="4"/>
      <c r="J30" s="5"/>
      <c r="K30" s="4"/>
      <c r="L30" s="5"/>
      <c r="M30" s="4"/>
      <c r="N30" s="5"/>
    </row>
    <row r="31" spans="1:14" ht="12.75">
      <c r="A31" s="432" t="s">
        <v>25</v>
      </c>
      <c r="B31" s="92" t="s">
        <v>94</v>
      </c>
      <c r="C31" s="104"/>
      <c r="D31" s="208"/>
      <c r="E31" s="428"/>
      <c r="F31" s="449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31"/>
      <c r="B32" s="93" t="s">
        <v>113</v>
      </c>
      <c r="C32" s="103"/>
      <c r="D32" s="211"/>
      <c r="E32" s="437"/>
      <c r="F32" s="462"/>
      <c r="G32" s="12"/>
      <c r="H32" s="22"/>
      <c r="I32" s="4"/>
      <c r="J32" s="5"/>
      <c r="K32" s="4"/>
      <c r="L32" s="5"/>
      <c r="M32" s="4"/>
      <c r="N32" s="5"/>
    </row>
    <row r="33" spans="1:14" ht="12.75">
      <c r="A33" s="432" t="s">
        <v>26</v>
      </c>
      <c r="B33" s="92" t="s">
        <v>94</v>
      </c>
      <c r="C33" s="104"/>
      <c r="D33" s="208"/>
      <c r="E33" s="428"/>
      <c r="F33" s="449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59"/>
      <c r="B34" s="93" t="s">
        <v>113</v>
      </c>
      <c r="C34" s="103"/>
      <c r="D34" s="211"/>
      <c r="E34" s="344"/>
      <c r="F34" s="506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6" t="s">
        <v>32</v>
      </c>
      <c r="B36" s="346"/>
      <c r="C36" s="346"/>
      <c r="D36" s="34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6" t="s">
        <v>35</v>
      </c>
      <c r="C38" s="346"/>
      <c r="D38" s="346"/>
      <c r="E38" s="34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6" t="s">
        <v>34</v>
      </c>
      <c r="C39" s="346"/>
      <c r="D39" s="34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A25:A26"/>
    <mergeCell ref="E25:E26"/>
    <mergeCell ref="E23:E24"/>
    <mergeCell ref="F23:F24"/>
    <mergeCell ref="B9:C10"/>
    <mergeCell ref="A33:A34"/>
    <mergeCell ref="E33:E34"/>
    <mergeCell ref="F33:F34"/>
    <mergeCell ref="A31:A32"/>
    <mergeCell ref="E31:E32"/>
    <mergeCell ref="F31:F32"/>
    <mergeCell ref="E27:E28"/>
    <mergeCell ref="A15:A16"/>
    <mergeCell ref="E15:E16"/>
    <mergeCell ref="F15:F16"/>
    <mergeCell ref="F11:F12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A17:A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E17:E18"/>
    <mergeCell ref="F17:F18"/>
    <mergeCell ref="A19:A20"/>
    <mergeCell ref="E19:E20"/>
    <mergeCell ref="F19:F20"/>
    <mergeCell ref="A29:A30"/>
    <mergeCell ref="E29:E30"/>
    <mergeCell ref="F29:F30"/>
    <mergeCell ref="A21:A22"/>
    <mergeCell ref="E21:E22"/>
    <mergeCell ref="F21:F22"/>
    <mergeCell ref="F25:F26"/>
    <mergeCell ref="A27:A28"/>
    <mergeCell ref="F27:F28"/>
    <mergeCell ref="A23:A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C23" sqref="C23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56" t="s">
        <v>29</v>
      </c>
      <c r="J1" s="456"/>
      <c r="K1" s="456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56" t="s">
        <v>2</v>
      </c>
      <c r="J2" s="456"/>
      <c r="K2" s="456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1"/>
      <c r="B10" s="349"/>
      <c r="C10" s="316"/>
      <c r="D10" s="339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77" t="s">
        <v>16</v>
      </c>
      <c r="B11" s="127" t="s">
        <v>94</v>
      </c>
      <c r="C11" s="141">
        <v>19044</v>
      </c>
      <c r="D11" s="137">
        <f>9.776*1.075*1.2</f>
        <v>12.61104</v>
      </c>
      <c r="E11" s="351">
        <f>85+151</f>
        <v>236</v>
      </c>
      <c r="F11" s="338">
        <v>22.54</v>
      </c>
      <c r="G11" s="512">
        <v>19020</v>
      </c>
      <c r="H11" s="338">
        <v>5.81</v>
      </c>
      <c r="I11" s="7"/>
      <c r="J11" s="8"/>
      <c r="K11" s="7"/>
      <c r="L11" s="8"/>
      <c r="M11" s="7"/>
      <c r="N11" s="8"/>
    </row>
    <row r="12" spans="1:14" ht="16.5" customHeight="1">
      <c r="A12" s="511"/>
      <c r="B12" s="128" t="s">
        <v>95</v>
      </c>
      <c r="C12" s="79">
        <v>9038</v>
      </c>
      <c r="D12" s="138">
        <f>5.557*1.075*1.2</f>
        <v>7.16853</v>
      </c>
      <c r="E12" s="316"/>
      <c r="F12" s="339"/>
      <c r="G12" s="420"/>
      <c r="H12" s="339"/>
      <c r="I12" s="7"/>
      <c r="J12" s="8"/>
      <c r="K12" s="7"/>
      <c r="L12" s="8"/>
      <c r="M12" s="7"/>
      <c r="N12" s="8"/>
    </row>
    <row r="13" spans="1:14" ht="16.5" customHeight="1">
      <c r="A13" s="511"/>
      <c r="B13" s="128" t="s">
        <v>113</v>
      </c>
      <c r="C13" s="79">
        <v>232</v>
      </c>
      <c r="D13" s="138">
        <f>148.844*1.075*1.2</f>
        <v>192.00875999999997</v>
      </c>
      <c r="E13" s="316"/>
      <c r="F13" s="339"/>
      <c r="G13" s="420">
        <v>764.5</v>
      </c>
      <c r="H13" s="339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79"/>
      <c r="B14" s="129" t="s">
        <v>112</v>
      </c>
      <c r="C14" s="140">
        <v>4794</v>
      </c>
      <c r="D14" s="139">
        <f>1.27*1.075*1.2</f>
        <v>1.6382999999999999</v>
      </c>
      <c r="E14" s="350"/>
      <c r="F14" s="362"/>
      <c r="G14" s="420"/>
      <c r="H14" s="339"/>
      <c r="I14" s="7"/>
      <c r="J14" s="8"/>
      <c r="K14" s="7"/>
      <c r="L14" s="8"/>
      <c r="M14" s="7"/>
      <c r="N14" s="8"/>
    </row>
    <row r="15" spans="1:14" ht="12.75">
      <c r="A15" s="431" t="s">
        <v>17</v>
      </c>
      <c r="B15" s="127" t="s">
        <v>94</v>
      </c>
      <c r="C15" s="141">
        <v>16469</v>
      </c>
      <c r="D15" s="137">
        <f>9.776*1.075*1.2</f>
        <v>12.61104</v>
      </c>
      <c r="E15" s="428">
        <f>117+69</f>
        <v>186</v>
      </c>
      <c r="F15" s="359">
        <v>22.54</v>
      </c>
      <c r="G15" s="500">
        <v>11770</v>
      </c>
      <c r="H15" s="481">
        <v>5.81</v>
      </c>
      <c r="I15" s="76"/>
      <c r="J15" s="15"/>
      <c r="K15" s="14"/>
      <c r="L15" s="15"/>
      <c r="M15" s="14"/>
      <c r="N15" s="15"/>
    </row>
    <row r="16" spans="1:14" ht="12.75">
      <c r="A16" s="436"/>
      <c r="B16" s="128" t="s">
        <v>95</v>
      </c>
      <c r="C16" s="79">
        <v>8637</v>
      </c>
      <c r="D16" s="138">
        <f>5.557*1.075*1.2</f>
        <v>7.16853</v>
      </c>
      <c r="E16" s="429"/>
      <c r="F16" s="482"/>
      <c r="G16" s="500"/>
      <c r="H16" s="481"/>
      <c r="I16" s="85"/>
      <c r="J16" s="8"/>
      <c r="K16" s="7"/>
      <c r="L16" s="8"/>
      <c r="M16" s="7"/>
      <c r="N16" s="8"/>
    </row>
    <row r="17" spans="1:14" ht="12.75">
      <c r="A17" s="436"/>
      <c r="B17" s="128" t="s">
        <v>113</v>
      </c>
      <c r="C17" s="79">
        <v>232</v>
      </c>
      <c r="D17" s="138">
        <f>148.844*1.075*1.2</f>
        <v>192.00875999999997</v>
      </c>
      <c r="E17" s="429"/>
      <c r="F17" s="482"/>
      <c r="G17" s="500">
        <v>764.5</v>
      </c>
      <c r="H17" s="481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36"/>
      <c r="B18" s="129" t="s">
        <v>112</v>
      </c>
      <c r="C18" s="140">
        <v>4502</v>
      </c>
      <c r="D18" s="139">
        <f>1.27*1.075*1.2</f>
        <v>1.6382999999999999</v>
      </c>
      <c r="E18" s="437"/>
      <c r="F18" s="360"/>
      <c r="G18" s="500"/>
      <c r="H18" s="481"/>
      <c r="I18" s="85"/>
      <c r="J18" s="8"/>
      <c r="K18" s="7"/>
      <c r="L18" s="8"/>
      <c r="M18" s="7"/>
      <c r="N18" s="8"/>
    </row>
    <row r="19" spans="1:14" ht="14.25" customHeight="1">
      <c r="A19" s="436" t="s">
        <v>18</v>
      </c>
      <c r="B19" s="127" t="s">
        <v>94</v>
      </c>
      <c r="C19" s="141">
        <v>18499</v>
      </c>
      <c r="D19" s="137">
        <f>9.776*1.075*1.2</f>
        <v>12.61104</v>
      </c>
      <c r="E19" s="428">
        <f>131+103</f>
        <v>234</v>
      </c>
      <c r="F19" s="359">
        <v>22.54</v>
      </c>
      <c r="G19" s="500">
        <v>8500</v>
      </c>
      <c r="H19" s="481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36"/>
      <c r="B20" s="128" t="s">
        <v>95</v>
      </c>
      <c r="C20" s="79">
        <v>9124</v>
      </c>
      <c r="D20" s="138">
        <f>5.557*1.075*1.2</f>
        <v>7.16853</v>
      </c>
      <c r="E20" s="429"/>
      <c r="F20" s="482"/>
      <c r="G20" s="500"/>
      <c r="H20" s="481"/>
      <c r="I20" s="85"/>
      <c r="J20" s="8"/>
      <c r="K20" s="7"/>
      <c r="L20" s="8"/>
      <c r="M20" s="7"/>
      <c r="N20" s="8"/>
    </row>
    <row r="21" spans="1:14" ht="14.25" customHeight="1">
      <c r="A21" s="436"/>
      <c r="B21" s="128" t="s">
        <v>113</v>
      </c>
      <c r="C21" s="79">
        <v>232</v>
      </c>
      <c r="D21" s="138">
        <f>148.844*1.075*1.2</f>
        <v>192.00875999999997</v>
      </c>
      <c r="E21" s="429"/>
      <c r="F21" s="482"/>
      <c r="G21" s="500">
        <v>764.5</v>
      </c>
      <c r="H21" s="481">
        <v>47.23</v>
      </c>
      <c r="I21" s="85"/>
      <c r="J21" s="8"/>
      <c r="K21" s="7"/>
      <c r="L21" s="8"/>
      <c r="M21" s="7"/>
      <c r="N21" s="8"/>
    </row>
    <row r="22" spans="1:14" ht="13.5" thickBot="1">
      <c r="A22" s="436"/>
      <c r="B22" s="129" t="s">
        <v>112</v>
      </c>
      <c r="C22" s="140">
        <v>5563</v>
      </c>
      <c r="D22" s="139">
        <f>1.27*1.075*1.2</f>
        <v>1.6382999999999999</v>
      </c>
      <c r="E22" s="437"/>
      <c r="F22" s="360"/>
      <c r="G22" s="500"/>
      <c r="H22" s="481"/>
      <c r="I22" s="85"/>
      <c r="J22" s="8"/>
      <c r="K22" s="7"/>
      <c r="L22" s="8"/>
      <c r="M22" s="7"/>
      <c r="N22" s="8"/>
    </row>
    <row r="23" spans="1:14" ht="14.25" customHeight="1">
      <c r="A23" s="436" t="s">
        <v>19</v>
      </c>
      <c r="B23" s="127" t="s">
        <v>94</v>
      </c>
      <c r="C23" s="141"/>
      <c r="D23" s="137"/>
      <c r="E23" s="428"/>
      <c r="F23" s="359"/>
      <c r="G23" s="508"/>
      <c r="H23" s="469"/>
      <c r="I23" s="122"/>
      <c r="J23" s="248"/>
      <c r="K23" s="14"/>
      <c r="L23" s="15"/>
      <c r="M23" s="14"/>
      <c r="N23" s="15"/>
    </row>
    <row r="24" spans="1:14" ht="14.25" customHeight="1">
      <c r="A24" s="436"/>
      <c r="B24" s="128" t="s">
        <v>95</v>
      </c>
      <c r="C24" s="79"/>
      <c r="D24" s="138"/>
      <c r="E24" s="429"/>
      <c r="F24" s="482"/>
      <c r="G24" s="504"/>
      <c r="H24" s="470"/>
      <c r="I24" s="246"/>
      <c r="J24" s="277"/>
      <c r="K24" s="7"/>
      <c r="L24" s="8"/>
      <c r="M24" s="7"/>
      <c r="N24" s="8"/>
    </row>
    <row r="25" spans="1:14" ht="14.25" customHeight="1">
      <c r="A25" s="436"/>
      <c r="B25" s="128" t="s">
        <v>113</v>
      </c>
      <c r="C25" s="79"/>
      <c r="D25" s="138"/>
      <c r="E25" s="429"/>
      <c r="F25" s="482"/>
      <c r="G25" s="504"/>
      <c r="H25" s="470"/>
      <c r="I25" s="246"/>
      <c r="J25" s="277"/>
      <c r="K25" s="7"/>
      <c r="L25" s="8"/>
      <c r="M25" s="7"/>
      <c r="N25" s="8"/>
    </row>
    <row r="26" spans="1:14" ht="13.5" thickBot="1">
      <c r="A26" s="436"/>
      <c r="B26" s="129" t="s">
        <v>112</v>
      </c>
      <c r="C26" s="140"/>
      <c r="D26" s="139"/>
      <c r="E26" s="437"/>
      <c r="F26" s="360"/>
      <c r="G26" s="507"/>
      <c r="H26" s="471"/>
      <c r="I26" s="247"/>
      <c r="J26" s="277"/>
      <c r="K26" s="7"/>
      <c r="L26" s="8"/>
      <c r="M26" s="7"/>
      <c r="N26" s="8"/>
    </row>
    <row r="27" spans="1:14" ht="12.75" customHeight="1">
      <c r="A27" s="432" t="s">
        <v>20</v>
      </c>
      <c r="B27" s="127" t="s">
        <v>94</v>
      </c>
      <c r="C27" s="141"/>
      <c r="D27" s="137"/>
      <c r="E27" s="428"/>
      <c r="F27" s="359"/>
      <c r="G27" s="508"/>
      <c r="H27" s="469"/>
      <c r="I27" s="85"/>
      <c r="J27" s="15"/>
      <c r="K27" s="14"/>
      <c r="L27" s="15"/>
      <c r="M27" s="14"/>
      <c r="N27" s="15"/>
    </row>
    <row r="28" spans="1:14" ht="12.75" customHeight="1">
      <c r="A28" s="433"/>
      <c r="B28" s="128" t="s">
        <v>95</v>
      </c>
      <c r="C28" s="79"/>
      <c r="D28" s="138"/>
      <c r="E28" s="429"/>
      <c r="F28" s="482"/>
      <c r="G28" s="504"/>
      <c r="H28" s="470"/>
      <c r="I28" s="85"/>
      <c r="J28" s="8"/>
      <c r="K28" s="7"/>
      <c r="L28" s="8"/>
      <c r="M28" s="7"/>
      <c r="N28" s="8"/>
    </row>
    <row r="29" spans="1:14" ht="12.75" customHeight="1">
      <c r="A29" s="433"/>
      <c r="B29" s="128" t="s">
        <v>113</v>
      </c>
      <c r="C29" s="79"/>
      <c r="D29" s="138"/>
      <c r="E29" s="429"/>
      <c r="F29" s="482"/>
      <c r="G29" s="504"/>
      <c r="H29" s="470"/>
      <c r="I29" s="85"/>
      <c r="J29" s="8"/>
      <c r="K29" s="7"/>
      <c r="L29" s="8"/>
      <c r="M29" s="7"/>
      <c r="N29" s="8"/>
    </row>
    <row r="30" spans="1:14" ht="12.75" customHeight="1" thickBot="1">
      <c r="A30" s="433"/>
      <c r="B30" s="129" t="s">
        <v>112</v>
      </c>
      <c r="C30" s="140"/>
      <c r="D30" s="139"/>
      <c r="E30" s="429"/>
      <c r="F30" s="482"/>
      <c r="G30" s="507"/>
      <c r="H30" s="471"/>
      <c r="I30" s="85"/>
      <c r="J30" s="8"/>
      <c r="K30" s="7"/>
      <c r="L30" s="8"/>
      <c r="M30" s="7"/>
      <c r="N30" s="8"/>
    </row>
    <row r="31" spans="1:14" ht="12.75" customHeight="1">
      <c r="A31" s="432" t="s">
        <v>68</v>
      </c>
      <c r="B31" s="127" t="s">
        <v>94</v>
      </c>
      <c r="C31" s="141"/>
      <c r="D31" s="137"/>
      <c r="E31" s="428"/>
      <c r="F31" s="359"/>
      <c r="G31" s="508"/>
      <c r="H31" s="469"/>
      <c r="I31" s="76"/>
      <c r="J31" s="15"/>
      <c r="K31" s="14"/>
      <c r="L31" s="15"/>
      <c r="M31" s="14"/>
      <c r="N31" s="15"/>
    </row>
    <row r="32" spans="1:14" ht="12.75" customHeight="1">
      <c r="A32" s="433"/>
      <c r="B32" s="128" t="s">
        <v>95</v>
      </c>
      <c r="C32" s="79"/>
      <c r="D32" s="138"/>
      <c r="E32" s="429"/>
      <c r="F32" s="482"/>
      <c r="G32" s="504"/>
      <c r="H32" s="470"/>
      <c r="I32" s="85"/>
      <c r="J32" s="8"/>
      <c r="K32" s="7"/>
      <c r="L32" s="8"/>
      <c r="M32" s="7"/>
      <c r="N32" s="8"/>
    </row>
    <row r="33" spans="1:14" ht="12.75" customHeight="1">
      <c r="A33" s="433"/>
      <c r="B33" s="128" t="s">
        <v>113</v>
      </c>
      <c r="C33" s="79"/>
      <c r="D33" s="138"/>
      <c r="E33" s="429"/>
      <c r="F33" s="482"/>
      <c r="G33" s="504"/>
      <c r="H33" s="470"/>
      <c r="I33" s="85"/>
      <c r="J33" s="8"/>
      <c r="K33" s="7"/>
      <c r="L33" s="8"/>
      <c r="M33" s="7"/>
      <c r="N33" s="8"/>
    </row>
    <row r="34" spans="1:14" ht="12.75" customHeight="1" thickBot="1">
      <c r="A34" s="433"/>
      <c r="B34" s="129" t="s">
        <v>112</v>
      </c>
      <c r="C34" s="140"/>
      <c r="D34" s="139"/>
      <c r="E34" s="429"/>
      <c r="F34" s="482"/>
      <c r="G34" s="507"/>
      <c r="H34" s="471"/>
      <c r="I34" s="85"/>
      <c r="J34" s="8"/>
      <c r="K34" s="7"/>
      <c r="L34" s="8"/>
      <c r="M34" s="7"/>
      <c r="N34" s="8"/>
    </row>
    <row r="35" spans="1:14" ht="15" customHeight="1">
      <c r="A35" s="432" t="s">
        <v>69</v>
      </c>
      <c r="B35" s="127" t="s">
        <v>94</v>
      </c>
      <c r="C35" s="142"/>
      <c r="D35" s="137"/>
      <c r="E35" s="428"/>
      <c r="F35" s="359"/>
      <c r="G35" s="508"/>
      <c r="H35" s="469"/>
      <c r="I35" s="76"/>
      <c r="J35" s="15"/>
      <c r="K35" s="14"/>
      <c r="L35" s="15"/>
      <c r="M35" s="14"/>
      <c r="N35" s="15"/>
    </row>
    <row r="36" spans="1:14" ht="15" customHeight="1">
      <c r="A36" s="433"/>
      <c r="B36" s="128" t="s">
        <v>95</v>
      </c>
      <c r="C36" s="142"/>
      <c r="D36" s="138"/>
      <c r="E36" s="429"/>
      <c r="F36" s="482"/>
      <c r="G36" s="504"/>
      <c r="H36" s="470"/>
      <c r="I36" s="85"/>
      <c r="J36" s="8"/>
      <c r="K36" s="7"/>
      <c r="L36" s="8"/>
      <c r="M36" s="7"/>
      <c r="N36" s="8"/>
    </row>
    <row r="37" spans="1:14" ht="15" customHeight="1">
      <c r="A37" s="433"/>
      <c r="B37" s="128" t="s">
        <v>113</v>
      </c>
      <c r="C37" s="142"/>
      <c r="D37" s="138"/>
      <c r="E37" s="429"/>
      <c r="F37" s="482"/>
      <c r="G37" s="504"/>
      <c r="H37" s="470"/>
      <c r="I37" s="85"/>
      <c r="J37" s="8"/>
      <c r="K37" s="7"/>
      <c r="L37" s="8"/>
      <c r="M37" s="7"/>
      <c r="N37" s="8"/>
    </row>
    <row r="38" spans="1:14" ht="15" customHeight="1" thickBot="1">
      <c r="A38" s="431"/>
      <c r="B38" s="129" t="s">
        <v>112</v>
      </c>
      <c r="C38" s="142"/>
      <c r="D38" s="139"/>
      <c r="E38" s="437"/>
      <c r="F38" s="360"/>
      <c r="G38" s="507"/>
      <c r="H38" s="471"/>
      <c r="I38" s="245"/>
      <c r="J38" s="22"/>
      <c r="K38" s="21"/>
      <c r="L38" s="22"/>
      <c r="M38" s="21"/>
      <c r="N38" s="22"/>
    </row>
    <row r="39" spans="1:14" ht="15" customHeight="1">
      <c r="A39" s="432" t="s">
        <v>22</v>
      </c>
      <c r="B39" s="127" t="s">
        <v>94</v>
      </c>
      <c r="C39" s="141"/>
      <c r="D39" s="137"/>
      <c r="E39" s="428"/>
      <c r="F39" s="359"/>
      <c r="G39" s="508"/>
      <c r="H39" s="469"/>
      <c r="I39" s="245"/>
      <c r="J39" s="22"/>
      <c r="K39" s="21"/>
      <c r="L39" s="22"/>
      <c r="M39" s="21"/>
      <c r="N39" s="22"/>
    </row>
    <row r="40" spans="1:14" ht="15" customHeight="1">
      <c r="A40" s="433"/>
      <c r="B40" s="128" t="s">
        <v>95</v>
      </c>
      <c r="C40" s="79"/>
      <c r="D40" s="138"/>
      <c r="E40" s="429"/>
      <c r="F40" s="482"/>
      <c r="G40" s="504"/>
      <c r="H40" s="470"/>
      <c r="I40" s="245"/>
      <c r="J40" s="22"/>
      <c r="K40" s="21"/>
      <c r="L40" s="22"/>
      <c r="M40" s="21"/>
      <c r="N40" s="22"/>
    </row>
    <row r="41" spans="1:14" ht="15" customHeight="1">
      <c r="A41" s="433"/>
      <c r="B41" s="128" t="s">
        <v>113</v>
      </c>
      <c r="C41" s="79"/>
      <c r="D41" s="138"/>
      <c r="E41" s="429"/>
      <c r="F41" s="482"/>
      <c r="G41" s="504"/>
      <c r="H41" s="470"/>
      <c r="I41" s="245"/>
      <c r="J41" s="22"/>
      <c r="K41" s="21"/>
      <c r="L41" s="22"/>
      <c r="M41" s="21"/>
      <c r="N41" s="22"/>
    </row>
    <row r="42" spans="1:14" ht="15" customHeight="1" thickBot="1">
      <c r="A42" s="431"/>
      <c r="B42" s="129" t="s">
        <v>112</v>
      </c>
      <c r="C42" s="140"/>
      <c r="D42" s="139"/>
      <c r="E42" s="437"/>
      <c r="F42" s="360"/>
      <c r="G42" s="507"/>
      <c r="H42" s="471"/>
      <c r="I42" s="245"/>
      <c r="J42" s="22"/>
      <c r="K42" s="21"/>
      <c r="L42" s="22"/>
      <c r="M42" s="21"/>
      <c r="N42" s="22"/>
    </row>
    <row r="43" spans="1:14" ht="15" customHeight="1">
      <c r="A43" s="432" t="s">
        <v>23</v>
      </c>
      <c r="B43" s="127" t="s">
        <v>94</v>
      </c>
      <c r="C43" s="141"/>
      <c r="D43" s="137"/>
      <c r="E43" s="428"/>
      <c r="F43" s="359"/>
      <c r="G43" s="508"/>
      <c r="H43" s="469"/>
      <c r="I43" s="245"/>
      <c r="J43" s="22"/>
      <c r="K43" s="21"/>
      <c r="L43" s="22"/>
      <c r="M43" s="21"/>
      <c r="N43" s="22"/>
    </row>
    <row r="44" spans="1:14" ht="15" customHeight="1">
      <c r="A44" s="433"/>
      <c r="B44" s="128" t="s">
        <v>95</v>
      </c>
      <c r="C44" s="79"/>
      <c r="D44" s="138"/>
      <c r="E44" s="429"/>
      <c r="F44" s="482"/>
      <c r="G44" s="504"/>
      <c r="H44" s="470"/>
      <c r="I44" s="245"/>
      <c r="J44" s="22"/>
      <c r="K44" s="21"/>
      <c r="L44" s="22"/>
      <c r="M44" s="21"/>
      <c r="N44" s="22"/>
    </row>
    <row r="45" spans="1:14" ht="15" customHeight="1">
      <c r="A45" s="433"/>
      <c r="B45" s="128" t="s">
        <v>113</v>
      </c>
      <c r="C45" s="79"/>
      <c r="D45" s="138"/>
      <c r="E45" s="429"/>
      <c r="F45" s="482"/>
      <c r="G45" s="504"/>
      <c r="H45" s="470"/>
      <c r="I45" s="245"/>
      <c r="J45" s="22"/>
      <c r="K45" s="21"/>
      <c r="L45" s="22"/>
      <c r="M45" s="21"/>
      <c r="N45" s="22"/>
    </row>
    <row r="46" spans="1:14" ht="13.5" thickBot="1">
      <c r="A46" s="431"/>
      <c r="B46" s="129" t="s">
        <v>112</v>
      </c>
      <c r="C46" s="140"/>
      <c r="D46" s="139"/>
      <c r="E46" s="437"/>
      <c r="F46" s="360"/>
      <c r="G46" s="507"/>
      <c r="H46" s="471"/>
      <c r="I46" s="109"/>
      <c r="J46" s="5"/>
      <c r="K46" s="4"/>
      <c r="L46" s="5"/>
      <c r="M46" s="4"/>
      <c r="N46" s="5"/>
    </row>
    <row r="47" spans="1:14" ht="15" customHeight="1">
      <c r="A47" s="509" t="s">
        <v>24</v>
      </c>
      <c r="B47" s="77" t="s">
        <v>94</v>
      </c>
      <c r="C47" s="104"/>
      <c r="D47" s="77"/>
      <c r="E47" s="369"/>
      <c r="F47" s="359"/>
      <c r="G47" s="508"/>
      <c r="H47" s="469"/>
      <c r="I47" s="109"/>
      <c r="J47" s="5"/>
      <c r="K47" s="4"/>
      <c r="L47" s="5"/>
      <c r="M47" s="4"/>
      <c r="N47" s="5"/>
    </row>
    <row r="48" spans="1:14" ht="15" customHeight="1">
      <c r="A48" s="509"/>
      <c r="B48" s="78" t="s">
        <v>95</v>
      </c>
      <c r="C48" s="105"/>
      <c r="D48" s="78"/>
      <c r="E48" s="316"/>
      <c r="F48" s="482"/>
      <c r="G48" s="504"/>
      <c r="H48" s="470"/>
      <c r="I48" s="109"/>
      <c r="J48" s="5"/>
      <c r="K48" s="4"/>
      <c r="L48" s="5"/>
      <c r="M48" s="4"/>
      <c r="N48" s="5"/>
    </row>
    <row r="49" spans="1:14" ht="15" customHeight="1">
      <c r="A49" s="509"/>
      <c r="B49" s="78" t="s">
        <v>113</v>
      </c>
      <c r="C49" s="105"/>
      <c r="D49" s="78"/>
      <c r="E49" s="316"/>
      <c r="F49" s="482"/>
      <c r="G49" s="504"/>
      <c r="H49" s="470"/>
      <c r="I49" s="109"/>
      <c r="J49" s="5"/>
      <c r="K49" s="4"/>
      <c r="L49" s="5"/>
      <c r="M49" s="4"/>
      <c r="N49" s="5"/>
    </row>
    <row r="50" spans="1:14" ht="13.5" thickBot="1">
      <c r="A50" s="368"/>
      <c r="B50" s="136" t="s">
        <v>112</v>
      </c>
      <c r="C50" s="116"/>
      <c r="D50" s="136"/>
      <c r="E50" s="350"/>
      <c r="F50" s="360"/>
      <c r="G50" s="507"/>
      <c r="H50" s="471"/>
      <c r="I50" s="109"/>
      <c r="J50" s="5"/>
      <c r="K50" s="4"/>
      <c r="L50" s="5"/>
      <c r="M50" s="4"/>
      <c r="N50" s="5"/>
    </row>
    <row r="51" spans="1:14" ht="12.75">
      <c r="A51" s="367" t="s">
        <v>25</v>
      </c>
      <c r="B51" s="77" t="s">
        <v>94</v>
      </c>
      <c r="C51" s="104"/>
      <c r="D51" s="77"/>
      <c r="E51" s="369"/>
      <c r="F51" s="359"/>
      <c r="G51" s="508"/>
      <c r="H51" s="469"/>
      <c r="I51" s="109"/>
      <c r="J51" s="5"/>
      <c r="K51" s="4"/>
      <c r="L51" s="5"/>
      <c r="M51" s="4"/>
      <c r="N51" s="5"/>
    </row>
    <row r="52" spans="1:14" ht="15" customHeight="1">
      <c r="A52" s="509"/>
      <c r="B52" s="78" t="s">
        <v>95</v>
      </c>
      <c r="C52" s="105"/>
      <c r="D52" s="78"/>
      <c r="E52" s="316"/>
      <c r="F52" s="482"/>
      <c r="G52" s="504"/>
      <c r="H52" s="470"/>
      <c r="I52" s="109"/>
      <c r="J52" s="5"/>
      <c r="K52" s="4"/>
      <c r="L52" s="5"/>
      <c r="M52" s="4"/>
      <c r="N52" s="5"/>
    </row>
    <row r="53" spans="1:14" ht="15" customHeight="1">
      <c r="A53" s="509"/>
      <c r="B53" s="78" t="s">
        <v>113</v>
      </c>
      <c r="C53" s="105"/>
      <c r="D53" s="78"/>
      <c r="E53" s="316"/>
      <c r="F53" s="482"/>
      <c r="G53" s="504"/>
      <c r="H53" s="470"/>
      <c r="I53" s="109"/>
      <c r="J53" s="5"/>
      <c r="K53" s="4"/>
      <c r="L53" s="5"/>
      <c r="M53" s="4"/>
      <c r="N53" s="5"/>
    </row>
    <row r="54" spans="1:14" ht="13.5" thickBot="1">
      <c r="A54" s="368"/>
      <c r="B54" s="136" t="s">
        <v>112</v>
      </c>
      <c r="C54" s="116"/>
      <c r="D54" s="136"/>
      <c r="E54" s="350"/>
      <c r="F54" s="360"/>
      <c r="G54" s="507"/>
      <c r="H54" s="471"/>
      <c r="I54" s="109"/>
      <c r="J54" s="5"/>
      <c r="K54" s="4"/>
      <c r="L54" s="5"/>
      <c r="M54" s="4"/>
      <c r="N54" s="5"/>
    </row>
    <row r="55" spans="1:14" ht="12.75">
      <c r="A55" s="367" t="s">
        <v>26</v>
      </c>
      <c r="B55" s="77" t="s">
        <v>94</v>
      </c>
      <c r="C55" s="105"/>
      <c r="D55" s="77"/>
      <c r="E55" s="369"/>
      <c r="F55" s="359"/>
      <c r="G55" s="508"/>
      <c r="H55" s="469"/>
      <c r="I55" s="76"/>
      <c r="J55" s="15"/>
      <c r="K55" s="14"/>
      <c r="L55" s="15"/>
      <c r="M55" s="14"/>
      <c r="N55" s="15"/>
    </row>
    <row r="56" spans="1:14" ht="15" customHeight="1">
      <c r="A56" s="509"/>
      <c r="B56" s="78" t="s">
        <v>95</v>
      </c>
      <c r="C56" s="105"/>
      <c r="D56" s="78"/>
      <c r="E56" s="316"/>
      <c r="F56" s="482"/>
      <c r="G56" s="504"/>
      <c r="H56" s="470"/>
      <c r="I56" s="76"/>
      <c r="J56" s="15"/>
      <c r="K56" s="14"/>
      <c r="L56" s="15"/>
      <c r="M56" s="14"/>
      <c r="N56" s="15"/>
    </row>
    <row r="57" spans="1:14" ht="15" customHeight="1">
      <c r="A57" s="509"/>
      <c r="B57" s="78" t="s">
        <v>113</v>
      </c>
      <c r="C57" s="105"/>
      <c r="D57" s="78"/>
      <c r="E57" s="316"/>
      <c r="F57" s="482"/>
      <c r="G57" s="504"/>
      <c r="H57" s="470"/>
      <c r="I57" s="76"/>
      <c r="J57" s="15"/>
      <c r="K57" s="14"/>
      <c r="L57" s="15"/>
      <c r="M57" s="14"/>
      <c r="N57" s="15"/>
    </row>
    <row r="58" spans="1:14" ht="13.5" thickBot="1">
      <c r="A58" s="317"/>
      <c r="B58" s="136" t="s">
        <v>112</v>
      </c>
      <c r="C58" s="116"/>
      <c r="D58" s="136"/>
      <c r="E58" s="318"/>
      <c r="F58" s="510"/>
      <c r="G58" s="507"/>
      <c r="H58" s="471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46" t="s">
        <v>32</v>
      </c>
      <c r="B60" s="346"/>
      <c r="C60" s="346"/>
      <c r="D60" s="347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46" t="s">
        <v>35</v>
      </c>
      <c r="C62" s="346"/>
      <c r="D62" s="346"/>
      <c r="E62" s="347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46" t="s">
        <v>34</v>
      </c>
      <c r="C63" s="346"/>
      <c r="D63" s="346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103">
    <mergeCell ref="H11:H12"/>
    <mergeCell ref="G13:G14"/>
    <mergeCell ref="H13:H14"/>
    <mergeCell ref="G17:G18"/>
    <mergeCell ref="H17:H18"/>
    <mergeCell ref="G15:G16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F19:F22"/>
    <mergeCell ref="F35:F38"/>
    <mergeCell ref="G31:G32"/>
    <mergeCell ref="G33:G34"/>
    <mergeCell ref="G35:G36"/>
    <mergeCell ref="G29:G30"/>
    <mergeCell ref="G25:G26"/>
    <mergeCell ref="G27:G28"/>
    <mergeCell ref="H41:H42"/>
    <mergeCell ref="E39:E42"/>
    <mergeCell ref="F39:F42"/>
    <mergeCell ref="G41:G42"/>
    <mergeCell ref="G39:G40"/>
    <mergeCell ref="H39:H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I9:J9"/>
    <mergeCell ref="E9:E10"/>
    <mergeCell ref="F9:F10"/>
    <mergeCell ref="G9:H9"/>
    <mergeCell ref="A11:A14"/>
    <mergeCell ref="A15:A18"/>
    <mergeCell ref="A23:A26"/>
    <mergeCell ref="F31:F34"/>
    <mergeCell ref="A31:A34"/>
    <mergeCell ref="E31:E34"/>
    <mergeCell ref="E27:E30"/>
    <mergeCell ref="F27:F30"/>
    <mergeCell ref="E15:E18"/>
    <mergeCell ref="F15:F18"/>
    <mergeCell ref="A39:A42"/>
    <mergeCell ref="A35:A38"/>
    <mergeCell ref="A47:A50"/>
    <mergeCell ref="E47:E50"/>
    <mergeCell ref="E35:E38"/>
    <mergeCell ref="F47:F50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56" t="s">
        <v>29</v>
      </c>
      <c r="J1" s="456"/>
      <c r="K1" s="45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56" t="s">
        <v>2</v>
      </c>
      <c r="J2" s="456"/>
      <c r="K2" s="45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349"/>
      <c r="C10" s="316"/>
      <c r="D10" s="339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v>12.317</v>
      </c>
      <c r="E11" s="513">
        <v>0</v>
      </c>
      <c r="F11" s="338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5"/>
      <c r="B12" s="84" t="s">
        <v>113</v>
      </c>
      <c r="C12" s="105">
        <v>17.25</v>
      </c>
      <c r="D12" s="114">
        <f>46.514*1.075*1.2</f>
        <v>60.00306</v>
      </c>
      <c r="E12" s="498"/>
      <c r="F12" s="362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0</v>
      </c>
      <c r="D13" s="114">
        <v>12.317</v>
      </c>
      <c r="E13" s="483">
        <v>2</v>
      </c>
      <c r="F13" s="449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46.514*1.075*1.2</f>
        <v>60.00306</v>
      </c>
      <c r="E14" s="498"/>
      <c r="F14" s="462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>
        <v>194</v>
      </c>
      <c r="D15" s="114">
        <v>12.317</v>
      </c>
      <c r="E15" s="483">
        <v>5</v>
      </c>
      <c r="F15" s="361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>
        <v>17.25</v>
      </c>
      <c r="D16" s="114">
        <f>46.514*1.075*1.2</f>
        <v>60.00306</v>
      </c>
      <c r="E16" s="498"/>
      <c r="F16" s="362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/>
      <c r="D17" s="114"/>
      <c r="E17" s="483"/>
      <c r="F17" s="361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/>
      <c r="D18" s="114"/>
      <c r="E18" s="498"/>
      <c r="F18" s="362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/>
      <c r="D19" s="114"/>
      <c r="E19" s="483"/>
      <c r="F19" s="361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/>
      <c r="D20" s="114"/>
      <c r="E20" s="498"/>
      <c r="F20" s="362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/>
      <c r="D21" s="114"/>
      <c r="E21" s="483"/>
      <c r="F21" s="361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/>
      <c r="D22" s="114"/>
      <c r="E22" s="498"/>
      <c r="F22" s="362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/>
      <c r="D23" s="114"/>
      <c r="E23" s="483"/>
      <c r="F23" s="361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/>
      <c r="D24" s="114"/>
      <c r="E24" s="498"/>
      <c r="F24" s="362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/>
      <c r="D25" s="112"/>
      <c r="E25" s="483"/>
      <c r="F25" s="361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/>
      <c r="D26" s="117"/>
      <c r="E26" s="498"/>
      <c r="F26" s="362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/>
      <c r="D27" s="114"/>
      <c r="E27" s="483"/>
      <c r="F27" s="361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/>
      <c r="D28" s="114"/>
      <c r="E28" s="498"/>
      <c r="F28" s="362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/>
      <c r="D29" s="114"/>
      <c r="E29" s="483"/>
      <c r="F29" s="361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/>
      <c r="D30" s="114"/>
      <c r="E30" s="498"/>
      <c r="F30" s="362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4"/>
      <c r="E31" s="483"/>
      <c r="F31" s="361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4"/>
      <c r="E32" s="498"/>
      <c r="F32" s="362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4"/>
      <c r="E33" s="514"/>
      <c r="F33" s="516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4"/>
      <c r="B34" s="175" t="s">
        <v>113</v>
      </c>
      <c r="C34" s="176"/>
      <c r="D34" s="114"/>
      <c r="E34" s="515"/>
      <c r="F34" s="517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6"/>
      <c r="B36" s="346"/>
      <c r="C36" s="346"/>
      <c r="D36" s="34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6"/>
      <c r="C38" s="346"/>
      <c r="D38" s="346"/>
      <c r="E38" s="34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6"/>
      <c r="C39" s="346"/>
      <c r="D39" s="34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0" sqref="C20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56" t="s">
        <v>29</v>
      </c>
      <c r="J1" s="456"/>
      <c r="K1" s="45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56" t="s">
        <v>2</v>
      </c>
      <c r="J2" s="456"/>
      <c r="K2" s="45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61" t="s">
        <v>94</v>
      </c>
      <c r="C11" s="86">
        <v>0</v>
      </c>
      <c r="D11" s="161">
        <f>10.681*1.075*1.2</f>
        <v>13.778489999999998</v>
      </c>
      <c r="E11" s="343">
        <v>5</v>
      </c>
      <c r="F11" s="338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33"/>
      <c r="B12" s="65" t="s">
        <v>95</v>
      </c>
      <c r="C12" s="105">
        <v>0</v>
      </c>
      <c r="D12" s="8">
        <f>5.597*1.075*1.2</f>
        <v>7.220129999999999</v>
      </c>
      <c r="E12" s="429"/>
      <c r="F12" s="339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33"/>
      <c r="B13" s="65" t="s">
        <v>113</v>
      </c>
      <c r="C13" s="105">
        <v>17.25</v>
      </c>
      <c r="D13" s="163">
        <v>60.0031</v>
      </c>
      <c r="E13" s="429"/>
      <c r="F13" s="339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32" t="s">
        <v>17</v>
      </c>
      <c r="B14" s="61" t="s">
        <v>94</v>
      </c>
      <c r="C14" s="104">
        <v>0</v>
      </c>
      <c r="D14" s="161">
        <f>10.681*1.075*1.2</f>
        <v>13.778489999999998</v>
      </c>
      <c r="E14" s="428">
        <v>5</v>
      </c>
      <c r="F14" s="361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33"/>
      <c r="B15" s="65" t="s">
        <v>95</v>
      </c>
      <c r="C15" s="105">
        <v>0</v>
      </c>
      <c r="D15" s="8">
        <f>5.597*1.075*1.2</f>
        <v>7.220129999999999</v>
      </c>
      <c r="E15" s="429"/>
      <c r="F15" s="339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33"/>
      <c r="B16" s="65" t="s">
        <v>113</v>
      </c>
      <c r="C16" s="105">
        <v>17.25</v>
      </c>
      <c r="D16" s="163">
        <v>60.0031</v>
      </c>
      <c r="E16" s="429"/>
      <c r="F16" s="339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32" t="s">
        <v>18</v>
      </c>
      <c r="B17" s="61" t="s">
        <v>94</v>
      </c>
      <c r="C17" s="190">
        <v>0</v>
      </c>
      <c r="D17" s="161">
        <f>10.681*1.075*1.2</f>
        <v>13.778489999999998</v>
      </c>
      <c r="E17" s="428">
        <v>5</v>
      </c>
      <c r="F17" s="361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33"/>
      <c r="B18" s="65" t="s">
        <v>95</v>
      </c>
      <c r="C18" s="105">
        <v>0</v>
      </c>
      <c r="D18" s="8">
        <f>5.597*1.075*1.2</f>
        <v>7.220129999999999</v>
      </c>
      <c r="E18" s="429"/>
      <c r="F18" s="339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33"/>
      <c r="B19" s="65" t="s">
        <v>113</v>
      </c>
      <c r="C19" s="105">
        <v>17.25</v>
      </c>
      <c r="D19" s="163">
        <v>60.0031</v>
      </c>
      <c r="E19" s="429"/>
      <c r="F19" s="339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32" t="s">
        <v>19</v>
      </c>
      <c r="B20" s="61" t="s">
        <v>94</v>
      </c>
      <c r="C20" s="104"/>
      <c r="D20" s="161"/>
      <c r="E20" s="428"/>
      <c r="F20" s="361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33"/>
      <c r="B21" s="65" t="s">
        <v>95</v>
      </c>
      <c r="C21" s="105"/>
      <c r="D21" s="8"/>
      <c r="E21" s="429"/>
      <c r="F21" s="339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33"/>
      <c r="B22" s="65" t="s">
        <v>113</v>
      </c>
      <c r="C22" s="105"/>
      <c r="D22" s="163"/>
      <c r="E22" s="429"/>
      <c r="F22" s="339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32" t="s">
        <v>20</v>
      </c>
      <c r="B23" s="61" t="s">
        <v>94</v>
      </c>
      <c r="C23" s="104"/>
      <c r="D23" s="161"/>
      <c r="E23" s="428"/>
      <c r="F23" s="361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33"/>
      <c r="B24" s="65" t="s">
        <v>95</v>
      </c>
      <c r="C24" s="105"/>
      <c r="D24" s="8"/>
      <c r="E24" s="429"/>
      <c r="F24" s="339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33"/>
      <c r="B25" s="65" t="s">
        <v>113</v>
      </c>
      <c r="C25" s="105"/>
      <c r="D25" s="163"/>
      <c r="E25" s="429"/>
      <c r="F25" s="339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32" t="s">
        <v>68</v>
      </c>
      <c r="B26" s="61" t="s">
        <v>94</v>
      </c>
      <c r="C26" s="104"/>
      <c r="D26" s="161"/>
      <c r="E26" s="428"/>
      <c r="F26" s="361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33"/>
      <c r="B27" s="65" t="s">
        <v>95</v>
      </c>
      <c r="C27" s="105"/>
      <c r="D27" s="8"/>
      <c r="E27" s="429"/>
      <c r="F27" s="339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33"/>
      <c r="B28" s="65" t="s">
        <v>113</v>
      </c>
      <c r="C28" s="105"/>
      <c r="D28" s="163"/>
      <c r="E28" s="429"/>
      <c r="F28" s="339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32" t="s">
        <v>69</v>
      </c>
      <c r="B29" s="61" t="s">
        <v>94</v>
      </c>
      <c r="C29" s="104"/>
      <c r="D29" s="161"/>
      <c r="E29" s="428"/>
      <c r="F29" s="361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33"/>
      <c r="B30" s="65" t="s">
        <v>95</v>
      </c>
      <c r="C30" s="105"/>
      <c r="D30" s="8"/>
      <c r="E30" s="429"/>
      <c r="F30" s="339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33"/>
      <c r="B31" s="65" t="s">
        <v>113</v>
      </c>
      <c r="C31" s="105"/>
      <c r="D31" s="163"/>
      <c r="E31" s="429"/>
      <c r="F31" s="339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32" t="s">
        <v>22</v>
      </c>
      <c r="B32" s="61" t="s">
        <v>94</v>
      </c>
      <c r="C32" s="104"/>
      <c r="D32" s="161"/>
      <c r="E32" s="428"/>
      <c r="F32" s="361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33"/>
      <c r="B33" s="65" t="s">
        <v>95</v>
      </c>
      <c r="C33" s="105"/>
      <c r="D33" s="8"/>
      <c r="E33" s="429"/>
      <c r="F33" s="339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33"/>
      <c r="B34" s="65" t="s">
        <v>113</v>
      </c>
      <c r="C34" s="105"/>
      <c r="D34" s="163"/>
      <c r="E34" s="429"/>
      <c r="F34" s="339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518" t="s">
        <v>23</v>
      </c>
      <c r="B35" s="177" t="s">
        <v>94</v>
      </c>
      <c r="C35" s="111"/>
      <c r="D35" s="161"/>
      <c r="E35" s="521"/>
      <c r="F35" s="523"/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19"/>
      <c r="B36" s="65" t="s">
        <v>95</v>
      </c>
      <c r="C36" s="105"/>
      <c r="D36" s="8"/>
      <c r="E36" s="429"/>
      <c r="F36" s="475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20"/>
      <c r="B37" s="178" t="s">
        <v>113</v>
      </c>
      <c r="C37" s="118"/>
      <c r="D37" s="163"/>
      <c r="E37" s="522"/>
      <c r="F37" s="502"/>
      <c r="G37" s="109"/>
      <c r="H37" s="5"/>
      <c r="I37" s="4"/>
      <c r="J37" s="5"/>
      <c r="K37" s="4"/>
      <c r="L37" s="5"/>
      <c r="M37" s="4"/>
      <c r="N37" s="5"/>
    </row>
    <row r="38" spans="1:14" ht="12.75">
      <c r="A38" s="433" t="s">
        <v>24</v>
      </c>
      <c r="B38" s="65" t="s">
        <v>94</v>
      </c>
      <c r="C38" s="105"/>
      <c r="D38" s="161"/>
      <c r="E38" s="429"/>
      <c r="F38" s="339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33"/>
      <c r="B39" s="65" t="s">
        <v>95</v>
      </c>
      <c r="C39" s="105"/>
      <c r="D39" s="8"/>
      <c r="E39" s="429"/>
      <c r="F39" s="339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33"/>
      <c r="B40" s="65" t="s">
        <v>113</v>
      </c>
      <c r="C40" s="105"/>
      <c r="D40" s="163"/>
      <c r="E40" s="429"/>
      <c r="F40" s="339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32" t="s">
        <v>25</v>
      </c>
      <c r="B41" s="61" t="s">
        <v>94</v>
      </c>
      <c r="C41" s="104"/>
      <c r="D41" s="161"/>
      <c r="E41" s="428"/>
      <c r="F41" s="361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33"/>
      <c r="B42" s="65" t="s">
        <v>95</v>
      </c>
      <c r="C42" s="105"/>
      <c r="D42" s="8"/>
      <c r="E42" s="429"/>
      <c r="F42" s="339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33"/>
      <c r="B43" s="65" t="s">
        <v>113</v>
      </c>
      <c r="C43" s="105"/>
      <c r="D43" s="163"/>
      <c r="E43" s="429"/>
      <c r="F43" s="339"/>
      <c r="G43" s="4"/>
      <c r="H43" s="5"/>
      <c r="I43" s="4"/>
      <c r="J43" s="5"/>
      <c r="K43" s="4"/>
      <c r="L43" s="5"/>
      <c r="M43" s="4"/>
      <c r="N43" s="5"/>
    </row>
    <row r="44" spans="1:14" ht="12.75">
      <c r="A44" s="438" t="s">
        <v>26</v>
      </c>
      <c r="B44" s="160" t="s">
        <v>94</v>
      </c>
      <c r="C44" s="111"/>
      <c r="D44" s="161"/>
      <c r="E44" s="453"/>
      <c r="F44" s="523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39"/>
      <c r="B45" s="150" t="s">
        <v>95</v>
      </c>
      <c r="C45" s="105"/>
      <c r="D45" s="8"/>
      <c r="E45" s="316"/>
      <c r="F45" s="475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40"/>
      <c r="B46" s="162" t="s">
        <v>113</v>
      </c>
      <c r="C46" s="118"/>
      <c r="D46" s="163"/>
      <c r="E46" s="454"/>
      <c r="F46" s="524"/>
      <c r="G46" s="121"/>
      <c r="H46" s="121"/>
      <c r="I46" s="121"/>
      <c r="J46" s="121"/>
      <c r="K46" s="121"/>
      <c r="L46" s="121"/>
      <c r="M46" s="121"/>
      <c r="N46" s="12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C20" sqref="C20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5" customHeight="1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5" customHeight="1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5" customHeight="1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customHeight="1" thickBot="1">
      <c r="A10" s="342"/>
      <c r="B10" s="531"/>
      <c r="C10" s="350"/>
      <c r="D10" s="339"/>
      <c r="E10" s="344"/>
      <c r="F10" s="345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52" t="s">
        <v>16</v>
      </c>
      <c r="B11" s="121" t="s">
        <v>100</v>
      </c>
      <c r="C11" s="133">
        <v>0</v>
      </c>
      <c r="D11" s="161">
        <f>10.681*1.075*1.2</f>
        <v>13.778489999999998</v>
      </c>
      <c r="E11" s="343">
        <v>0</v>
      </c>
      <c r="F11" s="6"/>
      <c r="G11" s="9"/>
      <c r="H11" s="131"/>
      <c r="I11" s="469"/>
      <c r="J11" s="469"/>
      <c r="K11" s="121"/>
      <c r="L11" s="121"/>
      <c r="M11" s="121"/>
      <c r="N11" s="121"/>
    </row>
    <row r="12" spans="1:14" ht="15" customHeight="1">
      <c r="A12" s="509"/>
      <c r="B12" s="122" t="s">
        <v>115</v>
      </c>
      <c r="C12" s="122">
        <v>0</v>
      </c>
      <c r="D12" s="8">
        <f>5.597*1.075*1.2</f>
        <v>7.220129999999999</v>
      </c>
      <c r="E12" s="429"/>
      <c r="F12" s="8"/>
      <c r="G12" s="12"/>
      <c r="H12" s="130"/>
      <c r="I12" s="470"/>
      <c r="J12" s="470"/>
      <c r="K12" s="121"/>
      <c r="L12" s="121"/>
      <c r="M12" s="121"/>
      <c r="N12" s="121"/>
    </row>
    <row r="13" spans="1:14" ht="15" customHeight="1" thickBot="1">
      <c r="A13" s="368"/>
      <c r="B13" s="122" t="s">
        <v>111</v>
      </c>
      <c r="C13" s="122">
        <v>34.5</v>
      </c>
      <c r="D13" s="163">
        <v>60.0031</v>
      </c>
      <c r="E13" s="437"/>
      <c r="F13" s="22"/>
      <c r="G13" s="12"/>
      <c r="H13" s="130"/>
      <c r="I13" s="471"/>
      <c r="J13" s="471"/>
      <c r="K13" s="121"/>
      <c r="L13" s="121"/>
      <c r="M13" s="121"/>
      <c r="N13" s="121"/>
    </row>
    <row r="14" spans="1:14" ht="15" customHeight="1">
      <c r="A14" s="367" t="s">
        <v>17</v>
      </c>
      <c r="B14" s="121" t="s">
        <v>100</v>
      </c>
      <c r="C14" s="121">
        <v>0</v>
      </c>
      <c r="D14" s="161">
        <f>10.681*1.075*1.2</f>
        <v>13.778489999999998</v>
      </c>
      <c r="E14" s="428">
        <v>0</v>
      </c>
      <c r="F14" s="361"/>
      <c r="G14" s="12"/>
      <c r="H14" s="130"/>
      <c r="I14" s="528"/>
      <c r="J14" s="469"/>
      <c r="K14" s="121"/>
      <c r="L14" s="121"/>
      <c r="M14" s="121"/>
      <c r="N14" s="121"/>
    </row>
    <row r="15" spans="1:14" ht="15" customHeight="1">
      <c r="A15" s="509"/>
      <c r="B15" s="121" t="s">
        <v>101</v>
      </c>
      <c r="C15" s="121">
        <v>0</v>
      </c>
      <c r="D15" s="8">
        <f>5.597*1.075*1.2</f>
        <v>7.220129999999999</v>
      </c>
      <c r="E15" s="429"/>
      <c r="F15" s="339"/>
      <c r="G15" s="12"/>
      <c r="H15" s="130"/>
      <c r="I15" s="529"/>
      <c r="J15" s="470"/>
      <c r="K15" s="121"/>
      <c r="L15" s="121"/>
      <c r="M15" s="121"/>
      <c r="N15" s="121"/>
    </row>
    <row r="16" spans="1:14" ht="15" customHeight="1" thickBot="1">
      <c r="A16" s="368"/>
      <c r="B16" s="121" t="s">
        <v>113</v>
      </c>
      <c r="C16" s="121">
        <v>34.5</v>
      </c>
      <c r="D16" s="163">
        <v>60.0031</v>
      </c>
      <c r="E16" s="437"/>
      <c r="F16" s="362"/>
      <c r="G16" s="11"/>
      <c r="H16" s="132"/>
      <c r="I16" s="530"/>
      <c r="J16" s="471"/>
      <c r="K16" s="109"/>
      <c r="L16" s="5"/>
      <c r="M16" s="4"/>
      <c r="N16" s="5"/>
    </row>
    <row r="17" spans="1:14" ht="15" customHeight="1">
      <c r="A17" s="367" t="s">
        <v>18</v>
      </c>
      <c r="B17" s="121" t="s">
        <v>100</v>
      </c>
      <c r="C17" s="133">
        <v>2266</v>
      </c>
      <c r="D17" s="161">
        <f>10.681*1.075*1.2</f>
        <v>13.778489999999998</v>
      </c>
      <c r="E17" s="469"/>
      <c r="F17" s="449"/>
      <c r="G17" s="11"/>
      <c r="H17" s="13"/>
      <c r="I17" s="428"/>
      <c r="J17" s="361"/>
      <c r="K17" s="4"/>
      <c r="L17" s="5"/>
      <c r="M17" s="4"/>
      <c r="N17" s="5"/>
    </row>
    <row r="18" spans="1:14" ht="15" customHeight="1">
      <c r="A18" s="509"/>
      <c r="B18" s="122" t="s">
        <v>101</v>
      </c>
      <c r="C18" s="121">
        <v>158</v>
      </c>
      <c r="D18" s="8">
        <f>5.597*1.075*1.2</f>
        <v>7.220129999999999</v>
      </c>
      <c r="E18" s="470"/>
      <c r="F18" s="450"/>
      <c r="G18" s="11"/>
      <c r="H18" s="13"/>
      <c r="I18" s="429"/>
      <c r="J18" s="339"/>
      <c r="K18" s="4"/>
      <c r="L18" s="5"/>
      <c r="M18" s="4"/>
      <c r="N18" s="5"/>
    </row>
    <row r="19" spans="1:14" ht="15" customHeight="1" thickBot="1">
      <c r="A19" s="509"/>
      <c r="B19" s="121" t="s">
        <v>113</v>
      </c>
      <c r="C19" s="121">
        <v>34.5</v>
      </c>
      <c r="D19" s="163">
        <v>60.0031</v>
      </c>
      <c r="E19" s="471"/>
      <c r="F19" s="462"/>
      <c r="G19" s="11"/>
      <c r="H19" s="13"/>
      <c r="I19" s="437"/>
      <c r="J19" s="362"/>
      <c r="K19" s="4"/>
      <c r="L19" s="5"/>
      <c r="M19" s="4"/>
      <c r="N19" s="5"/>
    </row>
    <row r="20" spans="1:14" ht="15" customHeight="1">
      <c r="A20" s="532" t="s">
        <v>19</v>
      </c>
      <c r="B20" s="121" t="s">
        <v>100</v>
      </c>
      <c r="C20" s="107"/>
      <c r="D20" s="121"/>
      <c r="E20" s="109"/>
      <c r="F20" s="5"/>
      <c r="G20" s="4"/>
      <c r="H20" s="5"/>
      <c r="I20" s="428"/>
      <c r="J20" s="361"/>
      <c r="K20" s="4"/>
      <c r="L20" s="5"/>
      <c r="M20" s="4"/>
      <c r="N20" s="5"/>
    </row>
    <row r="21" spans="1:14" ht="15" customHeight="1">
      <c r="A21" s="533"/>
      <c r="B21" s="122" t="s">
        <v>101</v>
      </c>
      <c r="C21" s="107"/>
      <c r="D21" s="121"/>
      <c r="E21" s="109"/>
      <c r="F21" s="5"/>
      <c r="G21" s="4"/>
      <c r="H21" s="5"/>
      <c r="I21" s="429"/>
      <c r="J21" s="339"/>
      <c r="K21" s="4"/>
      <c r="L21" s="5"/>
      <c r="M21" s="4"/>
      <c r="N21" s="5"/>
    </row>
    <row r="22" spans="1:14" ht="15" customHeight="1">
      <c r="A22" s="534"/>
      <c r="B22" s="121" t="s">
        <v>113</v>
      </c>
      <c r="C22" s="107"/>
      <c r="D22" s="121"/>
      <c r="E22" s="109"/>
      <c r="F22" s="5"/>
      <c r="G22" s="4"/>
      <c r="H22" s="5"/>
      <c r="I22" s="437"/>
      <c r="J22" s="362"/>
      <c r="K22" s="4"/>
      <c r="L22" s="5"/>
      <c r="M22" s="4"/>
      <c r="N22" s="5"/>
    </row>
    <row r="23" spans="1:14" ht="15" customHeight="1">
      <c r="A23" s="532" t="s">
        <v>20</v>
      </c>
      <c r="B23" s="121" t="s">
        <v>100</v>
      </c>
      <c r="C23" s="107"/>
      <c r="D23" s="121"/>
      <c r="E23" s="109"/>
      <c r="F23" s="5"/>
      <c r="G23" s="4"/>
      <c r="H23" s="5"/>
      <c r="I23" s="428"/>
      <c r="J23" s="361"/>
      <c r="K23" s="4"/>
      <c r="L23" s="5"/>
      <c r="M23" s="4"/>
      <c r="N23" s="5"/>
    </row>
    <row r="24" spans="1:14" ht="15" customHeight="1">
      <c r="A24" s="533"/>
      <c r="B24" s="122" t="s">
        <v>101</v>
      </c>
      <c r="C24" s="107"/>
      <c r="D24" s="121"/>
      <c r="E24" s="109"/>
      <c r="F24" s="5"/>
      <c r="G24" s="4"/>
      <c r="H24" s="5"/>
      <c r="I24" s="429"/>
      <c r="J24" s="339"/>
      <c r="K24" s="4"/>
      <c r="L24" s="5"/>
      <c r="M24" s="4"/>
      <c r="N24" s="5"/>
    </row>
    <row r="25" spans="1:14" ht="15" customHeight="1">
      <c r="A25" s="534"/>
      <c r="B25" s="121" t="s">
        <v>113</v>
      </c>
      <c r="C25" s="107"/>
      <c r="D25" s="121"/>
      <c r="E25" s="109"/>
      <c r="F25" s="5"/>
      <c r="G25" s="4"/>
      <c r="H25" s="5"/>
      <c r="I25" s="437"/>
      <c r="J25" s="362"/>
      <c r="K25" s="4"/>
      <c r="L25" s="5"/>
      <c r="M25" s="4"/>
      <c r="N25" s="5"/>
    </row>
    <row r="26" spans="1:14" ht="15" customHeight="1">
      <c r="A26" s="532" t="s">
        <v>21</v>
      </c>
      <c r="B26" s="121" t="s">
        <v>100</v>
      </c>
      <c r="C26" s="107"/>
      <c r="D26" s="121"/>
      <c r="E26" s="109"/>
      <c r="F26" s="5"/>
      <c r="G26" s="4"/>
      <c r="H26" s="5"/>
      <c r="I26" s="428"/>
      <c r="J26" s="361"/>
      <c r="K26" s="4"/>
      <c r="L26" s="5"/>
      <c r="M26" s="4"/>
      <c r="N26" s="5"/>
    </row>
    <row r="27" spans="1:14" ht="15" customHeight="1">
      <c r="A27" s="533"/>
      <c r="B27" s="122" t="s">
        <v>101</v>
      </c>
      <c r="C27" s="107"/>
      <c r="D27" s="121"/>
      <c r="E27" s="109"/>
      <c r="F27" s="5"/>
      <c r="G27" s="4"/>
      <c r="H27" s="5"/>
      <c r="I27" s="429"/>
      <c r="J27" s="339"/>
      <c r="K27" s="4"/>
      <c r="L27" s="5"/>
      <c r="M27" s="4"/>
      <c r="N27" s="5"/>
    </row>
    <row r="28" spans="1:14" ht="15" customHeight="1">
      <c r="A28" s="534"/>
      <c r="B28" s="121" t="s">
        <v>113</v>
      </c>
      <c r="C28" s="107"/>
      <c r="D28" s="121"/>
      <c r="E28" s="109"/>
      <c r="F28" s="5"/>
      <c r="G28" s="4"/>
      <c r="H28" s="5"/>
      <c r="I28" s="437"/>
      <c r="J28" s="362"/>
      <c r="K28" s="4"/>
      <c r="L28" s="5"/>
      <c r="M28" s="4"/>
      <c r="N28" s="5"/>
    </row>
    <row r="29" spans="1:14" ht="15" customHeight="1">
      <c r="A29" s="532" t="s">
        <v>69</v>
      </c>
      <c r="B29" s="121" t="s">
        <v>100</v>
      </c>
      <c r="C29" s="107"/>
      <c r="D29" s="121"/>
      <c r="E29" s="109"/>
      <c r="F29" s="5"/>
      <c r="G29" s="4"/>
      <c r="H29" s="5"/>
      <c r="I29" s="428"/>
      <c r="J29" s="361"/>
      <c r="K29" s="4"/>
      <c r="L29" s="5"/>
      <c r="M29" s="4"/>
      <c r="N29" s="5"/>
    </row>
    <row r="30" spans="1:14" ht="15" customHeight="1">
      <c r="A30" s="533"/>
      <c r="B30" s="122" t="s">
        <v>101</v>
      </c>
      <c r="C30" s="107"/>
      <c r="D30" s="121"/>
      <c r="E30" s="109"/>
      <c r="F30" s="5"/>
      <c r="G30" s="4"/>
      <c r="H30" s="5"/>
      <c r="I30" s="429"/>
      <c r="J30" s="339"/>
      <c r="K30" s="4"/>
      <c r="L30" s="5"/>
      <c r="M30" s="4"/>
      <c r="N30" s="5"/>
    </row>
    <row r="31" spans="1:14" ht="15" customHeight="1">
      <c r="A31" s="534"/>
      <c r="B31" s="121" t="s">
        <v>113</v>
      </c>
      <c r="C31" s="107"/>
      <c r="D31" s="121"/>
      <c r="E31" s="109"/>
      <c r="F31" s="5"/>
      <c r="G31" s="4"/>
      <c r="H31" s="5"/>
      <c r="I31" s="437"/>
      <c r="J31" s="362"/>
      <c r="K31" s="4"/>
      <c r="L31" s="5"/>
      <c r="M31" s="4"/>
      <c r="N31" s="5"/>
    </row>
    <row r="32" spans="1:14" ht="15" customHeight="1">
      <c r="A32" s="532" t="s">
        <v>22</v>
      </c>
      <c r="B32" s="121" t="s">
        <v>100</v>
      </c>
      <c r="C32" s="204"/>
      <c r="D32" s="121"/>
      <c r="E32" s="109"/>
      <c r="F32" s="5"/>
      <c r="G32" s="4"/>
      <c r="H32" s="5"/>
      <c r="I32" s="428"/>
      <c r="J32" s="361"/>
      <c r="K32" s="4"/>
      <c r="L32" s="5"/>
      <c r="M32" s="4"/>
      <c r="N32" s="5"/>
    </row>
    <row r="33" spans="1:14" ht="15" customHeight="1">
      <c r="A33" s="533"/>
      <c r="B33" s="122" t="s">
        <v>101</v>
      </c>
      <c r="C33" s="107"/>
      <c r="D33" s="121"/>
      <c r="E33" s="109"/>
      <c r="F33" s="5"/>
      <c r="G33" s="4"/>
      <c r="H33" s="5"/>
      <c r="I33" s="429"/>
      <c r="J33" s="339"/>
      <c r="K33" s="4"/>
      <c r="L33" s="5"/>
      <c r="M33" s="4"/>
      <c r="N33" s="5"/>
    </row>
    <row r="34" spans="1:14" ht="15" customHeight="1" thickBot="1">
      <c r="A34" s="534"/>
      <c r="B34" s="121" t="s">
        <v>113</v>
      </c>
      <c r="C34" s="107"/>
      <c r="D34" s="121"/>
      <c r="E34" s="109"/>
      <c r="F34" s="5"/>
      <c r="G34" s="4"/>
      <c r="H34" s="5"/>
      <c r="I34" s="437"/>
      <c r="J34" s="362"/>
      <c r="K34" s="4"/>
      <c r="L34" s="5"/>
      <c r="M34" s="4"/>
      <c r="N34" s="5"/>
    </row>
    <row r="35" spans="1:14" ht="15" customHeight="1">
      <c r="A35" s="367" t="s">
        <v>23</v>
      </c>
      <c r="B35" s="121" t="s">
        <v>100</v>
      </c>
      <c r="C35" s="121"/>
      <c r="D35" s="161"/>
      <c r="E35" s="109"/>
      <c r="F35" s="5"/>
      <c r="G35" s="4"/>
      <c r="H35" s="5"/>
      <c r="I35" s="428"/>
      <c r="J35" s="361"/>
      <c r="K35" s="4"/>
      <c r="L35" s="5"/>
      <c r="M35" s="4"/>
      <c r="N35" s="5"/>
    </row>
    <row r="36" spans="1:14" ht="15" customHeight="1">
      <c r="A36" s="509"/>
      <c r="B36" s="122" t="s">
        <v>101</v>
      </c>
      <c r="C36" s="121"/>
      <c r="D36" s="8"/>
      <c r="E36" s="109"/>
      <c r="F36" s="5"/>
      <c r="G36" s="4"/>
      <c r="H36" s="5"/>
      <c r="I36" s="429"/>
      <c r="J36" s="339"/>
      <c r="K36" s="4"/>
      <c r="L36" s="5"/>
      <c r="M36" s="4"/>
      <c r="N36" s="5"/>
    </row>
    <row r="37" spans="1:14" ht="15" customHeight="1" thickBot="1">
      <c r="A37" s="368"/>
      <c r="B37" s="121" t="s">
        <v>113</v>
      </c>
      <c r="C37" s="121"/>
      <c r="D37" s="163"/>
      <c r="E37" s="109"/>
      <c r="F37" s="5"/>
      <c r="G37" s="4"/>
      <c r="H37" s="5"/>
      <c r="I37" s="437"/>
      <c r="J37" s="362"/>
      <c r="K37" s="4"/>
      <c r="L37" s="5"/>
      <c r="M37" s="4"/>
      <c r="N37" s="5"/>
    </row>
    <row r="38" spans="1:14" ht="15" customHeight="1">
      <c r="A38" s="367" t="s">
        <v>24</v>
      </c>
      <c r="B38" s="121" t="s">
        <v>100</v>
      </c>
      <c r="C38" s="133"/>
      <c r="D38" s="161"/>
      <c r="E38" s="109"/>
      <c r="F38" s="5"/>
      <c r="G38" s="4"/>
      <c r="H38" s="5"/>
      <c r="I38" s="525"/>
      <c r="J38" s="469"/>
      <c r="K38" s="4"/>
      <c r="L38" s="5"/>
      <c r="M38" s="4"/>
      <c r="N38" s="5"/>
    </row>
    <row r="39" spans="1:14" ht="15" customHeight="1">
      <c r="A39" s="509"/>
      <c r="B39" s="122" t="s">
        <v>101</v>
      </c>
      <c r="C39" s="133"/>
      <c r="D39" s="8"/>
      <c r="E39" s="109"/>
      <c r="F39" s="5"/>
      <c r="G39" s="4"/>
      <c r="H39" s="5"/>
      <c r="I39" s="526"/>
      <c r="J39" s="470"/>
      <c r="K39" s="4"/>
      <c r="L39" s="5"/>
      <c r="M39" s="4"/>
      <c r="N39" s="5"/>
    </row>
    <row r="40" spans="1:14" ht="15" customHeight="1" thickBot="1">
      <c r="A40" s="368"/>
      <c r="B40" s="121" t="s">
        <v>113</v>
      </c>
      <c r="C40" s="121"/>
      <c r="D40" s="163"/>
      <c r="E40" s="109"/>
      <c r="F40" s="5"/>
      <c r="G40" s="4"/>
      <c r="H40" s="5"/>
      <c r="I40" s="527"/>
      <c r="J40" s="471"/>
      <c r="K40" s="4"/>
      <c r="L40" s="5"/>
      <c r="M40" s="4"/>
      <c r="N40" s="5"/>
    </row>
    <row r="41" spans="1:14" ht="15" customHeight="1">
      <c r="A41" s="367" t="s">
        <v>25</v>
      </c>
      <c r="B41" s="121" t="s">
        <v>100</v>
      </c>
      <c r="C41" s="121"/>
      <c r="D41" s="161"/>
      <c r="E41" s="109"/>
      <c r="F41" s="5"/>
      <c r="G41" s="4"/>
      <c r="H41" s="5"/>
      <c r="I41" s="525"/>
      <c r="J41" s="361"/>
      <c r="K41" s="4"/>
      <c r="L41" s="5"/>
      <c r="M41" s="4"/>
      <c r="N41" s="5"/>
    </row>
    <row r="42" spans="1:14" ht="15" customHeight="1">
      <c r="A42" s="509"/>
      <c r="B42" s="122" t="s">
        <v>101</v>
      </c>
      <c r="C42" s="121"/>
      <c r="D42" s="8"/>
      <c r="E42" s="109"/>
      <c r="F42" s="5"/>
      <c r="G42" s="4"/>
      <c r="H42" s="5"/>
      <c r="I42" s="526"/>
      <c r="J42" s="339"/>
      <c r="K42" s="4"/>
      <c r="L42" s="5"/>
      <c r="M42" s="4"/>
      <c r="N42" s="5"/>
    </row>
    <row r="43" spans="1:14" ht="15" customHeight="1" thickBot="1">
      <c r="A43" s="368"/>
      <c r="B43" s="121" t="s">
        <v>113</v>
      </c>
      <c r="C43" s="121"/>
      <c r="D43" s="163"/>
      <c r="E43" s="109"/>
      <c r="F43" s="5"/>
      <c r="G43" s="4"/>
      <c r="H43" s="5"/>
      <c r="I43" s="527"/>
      <c r="J43" s="362"/>
      <c r="K43" s="4"/>
      <c r="L43" s="5"/>
      <c r="M43" s="4"/>
      <c r="N43" s="5"/>
    </row>
    <row r="44" spans="1:14" ht="15" customHeight="1">
      <c r="A44" s="367" t="s">
        <v>26</v>
      </c>
      <c r="B44" s="121" t="s">
        <v>100</v>
      </c>
      <c r="C44" s="133"/>
      <c r="D44" s="161"/>
      <c r="E44" s="76"/>
      <c r="F44" s="15"/>
      <c r="G44" s="14"/>
      <c r="H44" s="15"/>
      <c r="I44" s="428"/>
      <c r="J44" s="361"/>
      <c r="K44" s="14"/>
      <c r="L44" s="15"/>
      <c r="M44" s="14"/>
      <c r="N44" s="15"/>
    </row>
    <row r="45" spans="1:14" ht="15" customHeight="1">
      <c r="A45" s="509"/>
      <c r="B45" s="122" t="s">
        <v>101</v>
      </c>
      <c r="C45" s="133"/>
      <c r="D45" s="8"/>
      <c r="E45" s="76"/>
      <c r="F45" s="15"/>
      <c r="G45" s="14"/>
      <c r="H45" s="15"/>
      <c r="I45" s="429"/>
      <c r="J45" s="339"/>
      <c r="K45" s="14"/>
      <c r="L45" s="15"/>
      <c r="M45" s="14"/>
      <c r="N45" s="15"/>
    </row>
    <row r="46" spans="1:14" ht="15" customHeight="1" thickBot="1">
      <c r="A46" s="317"/>
      <c r="B46" s="121" t="s">
        <v>113</v>
      </c>
      <c r="C46" s="121"/>
      <c r="D46" s="163"/>
      <c r="E46" s="75"/>
      <c r="F46" s="3"/>
      <c r="G46" s="2"/>
      <c r="H46" s="3"/>
      <c r="I46" s="344"/>
      <c r="J46" s="345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54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E11:E13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19" sqref="C19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92" t="s">
        <v>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4"/>
      <c r="O6" s="42"/>
    </row>
    <row r="7" spans="1:15" ht="9.75" customHeight="1" thickBot="1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7"/>
      <c r="O7" s="42"/>
    </row>
    <row r="8" spans="1:15" ht="15" customHeight="1" thickBot="1" thickTop="1">
      <c r="A8" s="298" t="s">
        <v>6</v>
      </c>
      <c r="B8" s="301" t="s">
        <v>7</v>
      </c>
      <c r="C8" s="302"/>
      <c r="D8" s="303"/>
      <c r="E8" s="301" t="s">
        <v>11</v>
      </c>
      <c r="F8" s="303"/>
      <c r="G8" s="330" t="s">
        <v>15</v>
      </c>
      <c r="H8" s="304"/>
      <c r="I8" s="304"/>
      <c r="J8" s="304"/>
      <c r="K8" s="304"/>
      <c r="L8" s="304"/>
      <c r="M8" s="304"/>
      <c r="N8" s="327"/>
      <c r="O8" s="42"/>
    </row>
    <row r="9" spans="1:15" ht="15" customHeight="1" thickTop="1">
      <c r="A9" s="299"/>
      <c r="B9" s="312" t="s">
        <v>8</v>
      </c>
      <c r="C9" s="313"/>
      <c r="D9" s="282" t="s">
        <v>9</v>
      </c>
      <c r="E9" s="283" t="s">
        <v>66</v>
      </c>
      <c r="F9" s="282" t="s">
        <v>9</v>
      </c>
      <c r="G9" s="314" t="s">
        <v>27</v>
      </c>
      <c r="H9" s="315"/>
      <c r="I9" s="314" t="s">
        <v>28</v>
      </c>
      <c r="J9" s="315"/>
      <c r="K9" s="314" t="s">
        <v>13</v>
      </c>
      <c r="L9" s="315"/>
      <c r="M9" s="314" t="s">
        <v>14</v>
      </c>
      <c r="N9" s="315"/>
      <c r="O9" s="42"/>
    </row>
    <row r="10" spans="1:15" ht="15" customHeight="1" thickBot="1">
      <c r="A10" s="300"/>
      <c r="B10" s="310"/>
      <c r="C10" s="305"/>
      <c r="D10" s="328"/>
      <c r="E10" s="284"/>
      <c r="F10" s="285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312" t="s">
        <v>16</v>
      </c>
      <c r="B11" s="134" t="s">
        <v>94</v>
      </c>
      <c r="C11" s="198">
        <v>2580</v>
      </c>
      <c r="D11" s="214">
        <f>(7.45+2.233+0.093)*1.075*1.2</f>
        <v>12.61104</v>
      </c>
      <c r="E11" s="313">
        <v>51</v>
      </c>
      <c r="F11" s="282">
        <v>22.54</v>
      </c>
      <c r="G11" s="286">
        <v>25715</v>
      </c>
      <c r="H11" s="282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10"/>
      <c r="B12" s="135" t="s">
        <v>95</v>
      </c>
      <c r="C12" s="105">
        <v>440</v>
      </c>
      <c r="D12" s="215">
        <f>(4.72+0.744+0.093)*1.075*1.2</f>
        <v>7.168529999999999</v>
      </c>
      <c r="E12" s="305"/>
      <c r="F12" s="328"/>
      <c r="G12" s="308"/>
      <c r="H12" s="328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11"/>
      <c r="B13" s="216" t="s">
        <v>107</v>
      </c>
      <c r="C13" s="118">
        <v>33</v>
      </c>
      <c r="D13" s="217">
        <f>148.844*1.075*1.2</f>
        <v>192.00875999999997</v>
      </c>
      <c r="E13" s="306"/>
      <c r="F13" s="329"/>
      <c r="G13" s="240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09" t="s">
        <v>17</v>
      </c>
      <c r="B14" s="95" t="s">
        <v>94</v>
      </c>
      <c r="C14" s="191">
        <v>2400</v>
      </c>
      <c r="D14" s="214">
        <f>(7.45+2.233+0.093)*1.075*1.2</f>
        <v>12.61104</v>
      </c>
      <c r="E14" s="330">
        <f>37</f>
        <v>37</v>
      </c>
      <c r="F14" s="327">
        <v>22.54</v>
      </c>
      <c r="G14" s="307">
        <v>14786</v>
      </c>
      <c r="H14" s="327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10"/>
      <c r="B15" s="95" t="s">
        <v>95</v>
      </c>
      <c r="C15" s="90">
        <v>400</v>
      </c>
      <c r="D15" s="215">
        <f>(4.72+0.744+0.093)*1.075*1.2</f>
        <v>7.168529999999999</v>
      </c>
      <c r="E15" s="305"/>
      <c r="F15" s="328"/>
      <c r="G15" s="308"/>
      <c r="H15" s="328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11"/>
      <c r="B16" s="93" t="s">
        <v>107</v>
      </c>
      <c r="C16" s="90">
        <v>33</v>
      </c>
      <c r="D16" s="217">
        <f>148.844*1.075*1.2</f>
        <v>192.00875999999997</v>
      </c>
      <c r="E16" s="305"/>
      <c r="F16" s="328"/>
      <c r="G16" s="241">
        <v>934</v>
      </c>
      <c r="H16" s="224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09" t="s">
        <v>18</v>
      </c>
      <c r="B17" s="97" t="s">
        <v>94</v>
      </c>
      <c r="C17" s="192">
        <v>2220</v>
      </c>
      <c r="D17" s="214">
        <f>(7.45+2.233+0.093)*1.075*1.2</f>
        <v>12.61104</v>
      </c>
      <c r="E17" s="330">
        <f>48</f>
        <v>48</v>
      </c>
      <c r="F17" s="327">
        <v>22.54</v>
      </c>
      <c r="G17" s="307">
        <v>11198</v>
      </c>
      <c r="H17" s="327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10"/>
      <c r="B18" s="95" t="s">
        <v>95</v>
      </c>
      <c r="C18" s="90">
        <v>420</v>
      </c>
      <c r="D18" s="215">
        <f>(4.72+0.744+0.093)*1.075*1.2</f>
        <v>7.168529999999999</v>
      </c>
      <c r="E18" s="305"/>
      <c r="F18" s="328"/>
      <c r="G18" s="308"/>
      <c r="H18" s="328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11"/>
      <c r="B19" s="93" t="s">
        <v>107</v>
      </c>
      <c r="C19" s="89">
        <v>33</v>
      </c>
      <c r="D19" s="217">
        <f>148.844*1.075*1.2</f>
        <v>192.00875999999997</v>
      </c>
      <c r="E19" s="306"/>
      <c r="F19" s="329"/>
      <c r="G19" s="241">
        <v>934</v>
      </c>
      <c r="H19" s="224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09" t="s">
        <v>19</v>
      </c>
      <c r="B20" s="97" t="s">
        <v>94</v>
      </c>
      <c r="C20" s="192"/>
      <c r="D20" s="214"/>
      <c r="E20" s="330"/>
      <c r="F20" s="327"/>
      <c r="G20" s="307"/>
      <c r="H20" s="327"/>
      <c r="I20" s="72"/>
      <c r="J20" s="44"/>
      <c r="K20" s="72"/>
      <c r="L20" s="44"/>
      <c r="M20" s="72"/>
      <c r="N20" s="44"/>
      <c r="O20" s="42"/>
    </row>
    <row r="21" spans="1:15" ht="15" customHeight="1">
      <c r="A21" s="310"/>
      <c r="B21" s="95" t="s">
        <v>95</v>
      </c>
      <c r="C21" s="90"/>
      <c r="D21" s="215"/>
      <c r="E21" s="305"/>
      <c r="F21" s="328"/>
      <c r="G21" s="308"/>
      <c r="H21" s="328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11"/>
      <c r="B22" s="93" t="s">
        <v>107</v>
      </c>
      <c r="C22" s="89"/>
      <c r="D22" s="217"/>
      <c r="E22" s="306"/>
      <c r="F22" s="329"/>
      <c r="G22" s="241"/>
      <c r="H22" s="224"/>
      <c r="I22" s="48"/>
      <c r="J22" s="49"/>
      <c r="K22" s="48"/>
      <c r="L22" s="49"/>
      <c r="M22" s="48"/>
      <c r="N22" s="49"/>
      <c r="O22" s="42"/>
    </row>
    <row r="23" spans="1:15" ht="15" customHeight="1">
      <c r="A23" s="309" t="s">
        <v>20</v>
      </c>
      <c r="B23" s="97" t="s">
        <v>94</v>
      </c>
      <c r="C23" s="91"/>
      <c r="D23" s="214"/>
      <c r="E23" s="330"/>
      <c r="F23" s="327"/>
      <c r="G23" s="307"/>
      <c r="H23" s="327"/>
      <c r="I23" s="72"/>
      <c r="J23" s="44"/>
      <c r="K23" s="72"/>
      <c r="L23" s="44"/>
      <c r="M23" s="72"/>
      <c r="N23" s="44"/>
      <c r="O23" s="42"/>
    </row>
    <row r="24" spans="1:15" ht="15" customHeight="1">
      <c r="A24" s="310"/>
      <c r="B24" s="95" t="s">
        <v>95</v>
      </c>
      <c r="C24" s="90"/>
      <c r="D24" s="215"/>
      <c r="E24" s="305"/>
      <c r="F24" s="328"/>
      <c r="G24" s="308"/>
      <c r="H24" s="328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11"/>
      <c r="B25" s="93" t="s">
        <v>107</v>
      </c>
      <c r="C25" s="89"/>
      <c r="D25" s="217"/>
      <c r="E25" s="306"/>
      <c r="F25" s="329"/>
      <c r="G25" s="241"/>
      <c r="H25" s="224"/>
      <c r="I25" s="48"/>
      <c r="J25" s="49"/>
      <c r="K25" s="48"/>
      <c r="L25" s="49"/>
      <c r="M25" s="48"/>
      <c r="N25" s="49"/>
      <c r="O25" s="42"/>
    </row>
    <row r="26" spans="1:15" ht="15" customHeight="1">
      <c r="A26" s="309" t="s">
        <v>68</v>
      </c>
      <c r="B26" s="97" t="s">
        <v>94</v>
      </c>
      <c r="C26" s="91"/>
      <c r="D26" s="214"/>
      <c r="E26" s="330"/>
      <c r="F26" s="327"/>
      <c r="G26" s="323"/>
      <c r="H26" s="325"/>
      <c r="I26" s="72"/>
      <c r="J26" s="44"/>
      <c r="K26" s="72"/>
      <c r="L26" s="44"/>
      <c r="M26" s="72"/>
      <c r="N26" s="44"/>
      <c r="O26" s="42"/>
    </row>
    <row r="27" spans="1:15" ht="15" customHeight="1">
      <c r="A27" s="310"/>
      <c r="B27" s="93" t="s">
        <v>95</v>
      </c>
      <c r="C27" s="90"/>
      <c r="D27" s="215"/>
      <c r="E27" s="305"/>
      <c r="F27" s="328"/>
      <c r="G27" s="324"/>
      <c r="H27" s="326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11"/>
      <c r="B28" s="93" t="s">
        <v>107</v>
      </c>
      <c r="C28" s="89"/>
      <c r="D28" s="217"/>
      <c r="E28" s="306"/>
      <c r="F28" s="329"/>
      <c r="G28" s="223"/>
      <c r="H28" s="224"/>
      <c r="I28" s="48"/>
      <c r="J28" s="49"/>
      <c r="K28" s="48"/>
      <c r="L28" s="49"/>
      <c r="M28" s="48"/>
      <c r="N28" s="49"/>
      <c r="O28" s="42"/>
    </row>
    <row r="29" spans="1:15" ht="15" customHeight="1">
      <c r="A29" s="309" t="s">
        <v>69</v>
      </c>
      <c r="B29" s="97" t="s">
        <v>94</v>
      </c>
      <c r="C29" s="98"/>
      <c r="D29" s="214"/>
      <c r="E29" s="330"/>
      <c r="F29" s="327"/>
      <c r="G29" s="323"/>
      <c r="H29" s="325"/>
      <c r="I29" s="14"/>
      <c r="J29" s="15"/>
      <c r="K29" s="14"/>
      <c r="L29" s="15"/>
      <c r="M29" s="14"/>
      <c r="N29" s="15"/>
      <c r="O29" s="42"/>
    </row>
    <row r="30" spans="1:15" ht="15" customHeight="1">
      <c r="A30" s="310"/>
      <c r="B30" s="95" t="s">
        <v>95</v>
      </c>
      <c r="C30" s="96"/>
      <c r="D30" s="215"/>
      <c r="E30" s="305"/>
      <c r="F30" s="328"/>
      <c r="G30" s="324"/>
      <c r="H30" s="326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11"/>
      <c r="B31" s="93" t="s">
        <v>107</v>
      </c>
      <c r="C31" s="94"/>
      <c r="D31" s="217"/>
      <c r="E31" s="306"/>
      <c r="F31" s="329"/>
      <c r="G31" s="223"/>
      <c r="H31" s="224"/>
      <c r="I31" s="21"/>
      <c r="J31" s="22"/>
      <c r="K31" s="21"/>
      <c r="L31" s="22"/>
      <c r="M31" s="21"/>
      <c r="N31" s="22"/>
      <c r="O31" s="42"/>
    </row>
    <row r="32" spans="1:15" ht="15" customHeight="1">
      <c r="A32" s="309" t="s">
        <v>22</v>
      </c>
      <c r="B32" s="97" t="s">
        <v>94</v>
      </c>
      <c r="C32" s="98"/>
      <c r="D32" s="214"/>
      <c r="E32" s="330"/>
      <c r="F32" s="327"/>
      <c r="G32" s="323"/>
      <c r="H32" s="325"/>
      <c r="I32" s="21"/>
      <c r="J32" s="22"/>
      <c r="K32" s="21"/>
      <c r="L32" s="22"/>
      <c r="M32" s="21"/>
      <c r="N32" s="22"/>
      <c r="O32" s="42"/>
    </row>
    <row r="33" spans="1:15" ht="15" customHeight="1">
      <c r="A33" s="310"/>
      <c r="B33" s="95" t="s">
        <v>95</v>
      </c>
      <c r="C33" s="96"/>
      <c r="D33" s="215"/>
      <c r="E33" s="305"/>
      <c r="F33" s="328"/>
      <c r="G33" s="324"/>
      <c r="H33" s="326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11"/>
      <c r="B34" s="93" t="s">
        <v>107</v>
      </c>
      <c r="C34" s="94"/>
      <c r="D34" s="217"/>
      <c r="E34" s="306"/>
      <c r="F34" s="329"/>
      <c r="G34" s="223"/>
      <c r="H34" s="224"/>
      <c r="I34" s="52"/>
      <c r="J34" s="53"/>
      <c r="K34" s="52"/>
      <c r="L34" s="53"/>
      <c r="M34" s="52"/>
      <c r="N34" s="53"/>
      <c r="O34" s="42"/>
    </row>
    <row r="35" spans="1:15" ht="13.5" customHeight="1">
      <c r="A35" s="309" t="s">
        <v>23</v>
      </c>
      <c r="B35" s="97" t="s">
        <v>94</v>
      </c>
      <c r="C35" s="91"/>
      <c r="D35" s="214"/>
      <c r="E35" s="330"/>
      <c r="F35" s="327"/>
      <c r="G35" s="323"/>
      <c r="H35" s="325"/>
      <c r="I35" s="52"/>
      <c r="J35" s="53"/>
      <c r="K35" s="52"/>
      <c r="L35" s="53"/>
      <c r="M35" s="52"/>
      <c r="N35" s="53"/>
      <c r="O35" s="42"/>
    </row>
    <row r="36" spans="1:15" ht="13.5" customHeight="1">
      <c r="A36" s="310"/>
      <c r="B36" s="95" t="s">
        <v>95</v>
      </c>
      <c r="C36" s="90"/>
      <c r="D36" s="215"/>
      <c r="E36" s="305"/>
      <c r="F36" s="328"/>
      <c r="G36" s="324"/>
      <c r="H36" s="326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11"/>
      <c r="B37" s="93" t="s">
        <v>107</v>
      </c>
      <c r="C37" s="89"/>
      <c r="D37" s="217"/>
      <c r="E37" s="306"/>
      <c r="F37" s="329"/>
      <c r="G37" s="223"/>
      <c r="H37" s="224"/>
      <c r="I37" s="52"/>
      <c r="J37" s="53"/>
      <c r="K37" s="52"/>
      <c r="L37" s="53"/>
      <c r="M37" s="52"/>
      <c r="N37" s="53"/>
      <c r="O37" s="42"/>
    </row>
    <row r="38" spans="1:15" ht="14.25" customHeight="1">
      <c r="A38" s="309" t="s">
        <v>24</v>
      </c>
      <c r="B38" s="97" t="s">
        <v>94</v>
      </c>
      <c r="C38" s="91"/>
      <c r="D38" s="214"/>
      <c r="E38" s="330"/>
      <c r="F38" s="327"/>
      <c r="G38" s="323"/>
      <c r="H38" s="325"/>
      <c r="I38" s="52"/>
      <c r="J38" s="53"/>
      <c r="K38" s="52"/>
      <c r="L38" s="53"/>
      <c r="M38" s="52"/>
      <c r="N38" s="53"/>
      <c r="O38" s="42"/>
    </row>
    <row r="39" spans="1:15" ht="14.25" customHeight="1">
      <c r="A39" s="310"/>
      <c r="B39" s="95" t="s">
        <v>95</v>
      </c>
      <c r="C39" s="90"/>
      <c r="D39" s="215"/>
      <c r="E39" s="305"/>
      <c r="F39" s="328"/>
      <c r="G39" s="324"/>
      <c r="H39" s="326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11"/>
      <c r="B40" s="93" t="s">
        <v>107</v>
      </c>
      <c r="C40" s="89"/>
      <c r="D40" s="217"/>
      <c r="E40" s="306"/>
      <c r="F40" s="329"/>
      <c r="G40" s="223"/>
      <c r="H40" s="224"/>
      <c r="I40" s="52"/>
      <c r="J40" s="53"/>
      <c r="K40" s="52"/>
      <c r="L40" s="53"/>
      <c r="M40" s="52"/>
      <c r="N40" s="53"/>
      <c r="O40" s="42"/>
    </row>
    <row r="41" spans="1:15" ht="15" customHeight="1">
      <c r="A41" s="309" t="s">
        <v>25</v>
      </c>
      <c r="B41" s="97" t="s">
        <v>94</v>
      </c>
      <c r="C41" s="91"/>
      <c r="D41" s="214"/>
      <c r="E41" s="330"/>
      <c r="F41" s="327"/>
      <c r="G41" s="323"/>
      <c r="H41" s="325"/>
      <c r="I41" s="52"/>
      <c r="J41" s="53"/>
      <c r="K41" s="52"/>
      <c r="L41" s="53"/>
      <c r="M41" s="52"/>
      <c r="N41" s="53"/>
      <c r="O41" s="42"/>
    </row>
    <row r="42" spans="1:15" ht="15" customHeight="1">
      <c r="A42" s="310"/>
      <c r="B42" s="95" t="s">
        <v>95</v>
      </c>
      <c r="C42" s="90"/>
      <c r="D42" s="215"/>
      <c r="E42" s="305"/>
      <c r="F42" s="328"/>
      <c r="G42" s="324"/>
      <c r="H42" s="326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11"/>
      <c r="B43" s="93" t="s">
        <v>107</v>
      </c>
      <c r="C43" s="89"/>
      <c r="D43" s="217"/>
      <c r="E43" s="306"/>
      <c r="F43" s="329"/>
      <c r="G43" s="223"/>
      <c r="H43" s="224"/>
      <c r="I43" s="52"/>
      <c r="J43" s="53"/>
      <c r="K43" s="52"/>
      <c r="L43" s="53"/>
      <c r="M43" s="52"/>
      <c r="N43" s="53"/>
      <c r="O43" s="42"/>
    </row>
    <row r="44" spans="1:15" ht="12" customHeight="1">
      <c r="A44" s="309" t="s">
        <v>26</v>
      </c>
      <c r="B44" s="97" t="s">
        <v>94</v>
      </c>
      <c r="C44" s="91"/>
      <c r="D44" s="214"/>
      <c r="E44" s="330"/>
      <c r="F44" s="327"/>
      <c r="G44" s="323"/>
      <c r="H44" s="325"/>
      <c r="I44" s="72"/>
      <c r="J44" s="44"/>
      <c r="K44" s="72"/>
      <c r="L44" s="44"/>
      <c r="M44" s="72"/>
      <c r="N44" s="44"/>
      <c r="O44" s="42"/>
    </row>
    <row r="45" spans="1:15" ht="12" customHeight="1">
      <c r="A45" s="310"/>
      <c r="B45" s="95" t="s">
        <v>95</v>
      </c>
      <c r="C45" s="90"/>
      <c r="D45" s="215"/>
      <c r="E45" s="305"/>
      <c r="F45" s="328"/>
      <c r="G45" s="324"/>
      <c r="H45" s="326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87"/>
      <c r="B46" s="93" t="s">
        <v>107</v>
      </c>
      <c r="C46" s="100"/>
      <c r="D46" s="217"/>
      <c r="E46" s="288"/>
      <c r="F46" s="285"/>
      <c r="G46" s="223"/>
      <c r="H46" s="22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321"/>
      <c r="H50" s="322"/>
      <c r="I50" s="105"/>
    </row>
    <row r="51" spans="6:9" ht="13.5" customHeight="1">
      <c r="F51" s="105"/>
      <c r="G51" s="321"/>
      <c r="H51" s="322"/>
      <c r="I51" s="105"/>
    </row>
    <row r="52" spans="6:9" ht="13.5" customHeight="1">
      <c r="F52" s="105"/>
      <c r="G52" s="226"/>
      <c r="H52" s="196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32:G33"/>
    <mergeCell ref="H17:H18"/>
    <mergeCell ref="G20:G21"/>
    <mergeCell ref="H20:H21"/>
    <mergeCell ref="G38:G39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A35:A37"/>
    <mergeCell ref="F35:F37"/>
    <mergeCell ref="A38:A40"/>
    <mergeCell ref="E38:E40"/>
    <mergeCell ref="F38:F40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C20" sqref="C20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77" t="s">
        <v>29</v>
      </c>
      <c r="J1" s="377"/>
      <c r="K1" s="377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77" t="s">
        <v>2</v>
      </c>
      <c r="J2" s="377"/>
      <c r="K2" s="377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77" t="s">
        <v>3</v>
      </c>
      <c r="J3" s="377"/>
      <c r="K3" s="377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78" t="s">
        <v>5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56"/>
    </row>
    <row r="7" spans="1:15" ht="13.5" thickBot="1">
      <c r="A7" s="38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56"/>
    </row>
    <row r="8" spans="1:15" ht="14.25" thickBot="1" thickTop="1">
      <c r="A8" s="384" t="s">
        <v>6</v>
      </c>
      <c r="B8" s="386" t="s">
        <v>7</v>
      </c>
      <c r="C8" s="387"/>
      <c r="D8" s="388"/>
      <c r="E8" s="386" t="s">
        <v>11</v>
      </c>
      <c r="F8" s="388"/>
      <c r="G8" s="281" t="s">
        <v>15</v>
      </c>
      <c r="H8" s="370"/>
      <c r="I8" s="370"/>
      <c r="J8" s="370"/>
      <c r="K8" s="370"/>
      <c r="L8" s="370"/>
      <c r="M8" s="370"/>
      <c r="N8" s="279"/>
      <c r="O8" s="56"/>
    </row>
    <row r="9" spans="1:15" ht="13.5" thickTop="1">
      <c r="A9" s="290"/>
      <c r="B9" s="389" t="s">
        <v>8</v>
      </c>
      <c r="C9" s="390"/>
      <c r="D9" s="371" t="s">
        <v>9</v>
      </c>
      <c r="E9" s="372" t="s">
        <v>67</v>
      </c>
      <c r="F9" s="371" t="s">
        <v>9</v>
      </c>
      <c r="G9" s="375" t="s">
        <v>27</v>
      </c>
      <c r="H9" s="376"/>
      <c r="I9" s="375" t="s">
        <v>28</v>
      </c>
      <c r="J9" s="376"/>
      <c r="K9" s="375" t="s">
        <v>13</v>
      </c>
      <c r="L9" s="376"/>
      <c r="M9" s="375" t="s">
        <v>14</v>
      </c>
      <c r="N9" s="376"/>
      <c r="O9" s="56"/>
    </row>
    <row r="10" spans="1:15" ht="13.5" thickBot="1">
      <c r="A10" s="385"/>
      <c r="B10" s="391"/>
      <c r="C10" s="392"/>
      <c r="D10" s="280"/>
      <c r="E10" s="373"/>
      <c r="F10" s="374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9" t="s">
        <v>16</v>
      </c>
      <c r="B11" s="160" t="s">
        <v>94</v>
      </c>
      <c r="C11" s="213">
        <v>2130</v>
      </c>
      <c r="D11" s="214">
        <f>10.681*1.075*1.2</f>
        <v>13.778489999999998</v>
      </c>
      <c r="E11" s="390">
        <v>317</v>
      </c>
      <c r="F11" s="371">
        <v>22.54</v>
      </c>
      <c r="G11" s="393">
        <v>38070</v>
      </c>
      <c r="H11" s="395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91"/>
      <c r="B12" s="150" t="s">
        <v>95</v>
      </c>
      <c r="C12" s="101">
        <v>300</v>
      </c>
      <c r="D12" s="215">
        <f>5.597*1.075*1.2</f>
        <v>7.220129999999999</v>
      </c>
      <c r="E12" s="392"/>
      <c r="F12" s="280"/>
      <c r="G12" s="394"/>
      <c r="H12" s="39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91"/>
      <c r="B13" s="162" t="s">
        <v>113</v>
      </c>
      <c r="C13" s="171">
        <v>17.25</v>
      </c>
      <c r="D13" s="217">
        <f>46.514*1.075*1.2</f>
        <v>60.00306</v>
      </c>
      <c r="E13" s="392"/>
      <c r="F13" s="280"/>
      <c r="G13" s="239">
        <v>1098.8</v>
      </c>
      <c r="H13" s="228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90" t="s">
        <v>17</v>
      </c>
      <c r="B14" s="65" t="s">
        <v>94</v>
      </c>
      <c r="C14" s="194">
        <v>2010</v>
      </c>
      <c r="D14" s="214">
        <f>10.681*1.075*1.2</f>
        <v>13.778489999999998</v>
      </c>
      <c r="E14" s="330">
        <f>291</f>
        <v>291</v>
      </c>
      <c r="F14" s="279">
        <v>22.54</v>
      </c>
      <c r="G14" s="393">
        <v>26826</v>
      </c>
      <c r="H14" s="395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90"/>
      <c r="B15" s="65" t="s">
        <v>95</v>
      </c>
      <c r="C15" s="101">
        <v>300</v>
      </c>
      <c r="D15" s="215">
        <f>5.597*1.075*1.2</f>
        <v>7.220129999999999</v>
      </c>
      <c r="E15" s="305"/>
      <c r="F15" s="280"/>
      <c r="G15" s="394"/>
      <c r="H15" s="39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90"/>
      <c r="B16" s="65" t="s">
        <v>113</v>
      </c>
      <c r="C16" s="101">
        <v>17.25</v>
      </c>
      <c r="D16" s="217">
        <f>46.514*1.075*1.2</f>
        <v>60.00306</v>
      </c>
      <c r="E16" s="305"/>
      <c r="F16" s="280"/>
      <c r="G16" s="239">
        <v>1098.8</v>
      </c>
      <c r="H16" s="228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90" t="s">
        <v>18</v>
      </c>
      <c r="B17" s="61" t="s">
        <v>94</v>
      </c>
      <c r="C17" s="195">
        <v>1710</v>
      </c>
      <c r="D17" s="214">
        <f>10.681*1.075*1.2</f>
        <v>13.778489999999998</v>
      </c>
      <c r="E17" s="291">
        <v>335</v>
      </c>
      <c r="F17" s="279">
        <v>22.54</v>
      </c>
      <c r="G17" s="393">
        <v>17253</v>
      </c>
      <c r="H17" s="395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90"/>
      <c r="B18" s="65" t="s">
        <v>95</v>
      </c>
      <c r="C18" s="101">
        <v>270</v>
      </c>
      <c r="D18" s="215">
        <f>5.597*1.075*1.2</f>
        <v>7.220129999999999</v>
      </c>
      <c r="E18" s="278"/>
      <c r="F18" s="280"/>
      <c r="G18" s="394"/>
      <c r="H18" s="396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90"/>
      <c r="B19" s="65" t="s">
        <v>113</v>
      </c>
      <c r="C19" s="101">
        <v>17.25</v>
      </c>
      <c r="D19" s="217">
        <f>46.514*1.075*1.2</f>
        <v>60.00306</v>
      </c>
      <c r="E19" s="278"/>
      <c r="F19" s="280"/>
      <c r="G19" s="239">
        <v>1098.8</v>
      </c>
      <c r="H19" s="228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289" t="s">
        <v>19</v>
      </c>
      <c r="B20" s="61" t="s">
        <v>94</v>
      </c>
      <c r="C20" s="195"/>
      <c r="D20" s="214"/>
      <c r="E20" s="291"/>
      <c r="F20" s="279"/>
      <c r="G20" s="393"/>
      <c r="H20" s="395"/>
      <c r="I20" s="69"/>
      <c r="J20" s="60"/>
      <c r="K20" s="69"/>
      <c r="L20" s="60"/>
      <c r="M20" s="69"/>
      <c r="N20" s="60"/>
      <c r="O20" s="56"/>
    </row>
    <row r="21" spans="1:15" ht="12.75">
      <c r="A21" s="290"/>
      <c r="B21" s="65" t="s">
        <v>95</v>
      </c>
      <c r="C21" s="101"/>
      <c r="D21" s="215"/>
      <c r="E21" s="278"/>
      <c r="F21" s="280"/>
      <c r="G21" s="394"/>
      <c r="H21" s="396"/>
      <c r="I21" s="65"/>
      <c r="J21" s="66"/>
      <c r="K21" s="65"/>
      <c r="L21" s="66"/>
      <c r="M21" s="65"/>
      <c r="N21" s="66"/>
      <c r="O21" s="56"/>
    </row>
    <row r="22" spans="1:15" ht="13.5" thickBot="1">
      <c r="A22" s="290"/>
      <c r="B22" s="65" t="s">
        <v>113</v>
      </c>
      <c r="C22" s="101"/>
      <c r="D22" s="217"/>
      <c r="E22" s="278"/>
      <c r="F22" s="280"/>
      <c r="G22" s="239"/>
      <c r="H22" s="228"/>
      <c r="I22" s="65"/>
      <c r="J22" s="66"/>
      <c r="K22" s="65"/>
      <c r="L22" s="66"/>
      <c r="M22" s="65"/>
      <c r="N22" s="66"/>
      <c r="O22" s="56"/>
    </row>
    <row r="23" spans="1:15" ht="13.5" thickTop="1">
      <c r="A23" s="289" t="s">
        <v>20</v>
      </c>
      <c r="B23" s="61" t="s">
        <v>94</v>
      </c>
      <c r="C23" s="195"/>
      <c r="D23" s="214"/>
      <c r="E23" s="291"/>
      <c r="F23" s="279"/>
      <c r="G23" s="393"/>
      <c r="H23" s="395"/>
      <c r="I23" s="69"/>
      <c r="J23" s="60"/>
      <c r="K23" s="69"/>
      <c r="L23" s="60"/>
      <c r="M23" s="69"/>
      <c r="N23" s="60"/>
      <c r="O23" s="56"/>
    </row>
    <row r="24" spans="1:15" ht="12.75">
      <c r="A24" s="290"/>
      <c r="B24" s="65" t="s">
        <v>95</v>
      </c>
      <c r="C24" s="101"/>
      <c r="D24" s="215"/>
      <c r="E24" s="278"/>
      <c r="F24" s="280"/>
      <c r="G24" s="394"/>
      <c r="H24" s="396"/>
      <c r="I24" s="65"/>
      <c r="J24" s="66"/>
      <c r="K24" s="65"/>
      <c r="L24" s="66"/>
      <c r="M24" s="65"/>
      <c r="N24" s="66"/>
      <c r="O24" s="56"/>
    </row>
    <row r="25" spans="1:15" ht="13.5" thickBot="1">
      <c r="A25" s="290"/>
      <c r="B25" s="65" t="s">
        <v>113</v>
      </c>
      <c r="C25" s="101"/>
      <c r="D25" s="217"/>
      <c r="E25" s="278"/>
      <c r="F25" s="280"/>
      <c r="G25" s="239"/>
      <c r="H25" s="228"/>
      <c r="I25" s="65"/>
      <c r="J25" s="66"/>
      <c r="K25" s="65"/>
      <c r="L25" s="66"/>
      <c r="M25" s="65"/>
      <c r="N25" s="66"/>
      <c r="O25" s="56"/>
    </row>
    <row r="26" spans="1:15" ht="13.5" thickTop="1">
      <c r="A26" s="289" t="s">
        <v>68</v>
      </c>
      <c r="B26" s="61" t="s">
        <v>94</v>
      </c>
      <c r="C26" s="102"/>
      <c r="D26" s="214"/>
      <c r="E26" s="291"/>
      <c r="F26" s="279"/>
      <c r="G26" s="323"/>
      <c r="H26" s="325"/>
      <c r="I26" s="69"/>
      <c r="J26" s="60"/>
      <c r="K26" s="69"/>
      <c r="L26" s="60"/>
      <c r="M26" s="69"/>
      <c r="N26" s="60"/>
      <c r="O26" s="56"/>
    </row>
    <row r="27" spans="1:15" ht="12.75">
      <c r="A27" s="290"/>
      <c r="B27" s="65" t="s">
        <v>95</v>
      </c>
      <c r="C27" s="101"/>
      <c r="D27" s="215"/>
      <c r="E27" s="278"/>
      <c r="F27" s="280"/>
      <c r="G27" s="324"/>
      <c r="H27" s="326"/>
      <c r="I27" s="65"/>
      <c r="J27" s="66"/>
      <c r="K27" s="65"/>
      <c r="L27" s="66"/>
      <c r="M27" s="65"/>
      <c r="N27" s="66"/>
      <c r="O27" s="56"/>
    </row>
    <row r="28" spans="1:15" ht="13.5" thickBot="1">
      <c r="A28" s="290"/>
      <c r="B28" s="65" t="s">
        <v>113</v>
      </c>
      <c r="C28" s="101"/>
      <c r="D28" s="217"/>
      <c r="E28" s="278"/>
      <c r="F28" s="280"/>
      <c r="G28" s="223"/>
      <c r="H28" s="224"/>
      <c r="I28" s="65"/>
      <c r="J28" s="66"/>
      <c r="K28" s="65"/>
      <c r="L28" s="66"/>
      <c r="M28" s="65"/>
      <c r="N28" s="66"/>
      <c r="O28" s="56"/>
    </row>
    <row r="29" spans="1:15" ht="13.5" thickTop="1">
      <c r="A29" s="289" t="s">
        <v>69</v>
      </c>
      <c r="B29" s="61" t="s">
        <v>94</v>
      </c>
      <c r="C29" s="102"/>
      <c r="D29" s="214"/>
      <c r="E29" s="291"/>
      <c r="F29" s="279"/>
      <c r="G29" s="323"/>
      <c r="H29" s="325"/>
      <c r="I29" s="69"/>
      <c r="J29" s="60"/>
      <c r="K29" s="69"/>
      <c r="L29" s="60"/>
      <c r="M29" s="69"/>
      <c r="N29" s="60"/>
      <c r="O29" s="56"/>
    </row>
    <row r="30" spans="1:15" ht="12.75">
      <c r="A30" s="290"/>
      <c r="B30" s="65" t="s">
        <v>95</v>
      </c>
      <c r="C30" s="101"/>
      <c r="D30" s="215"/>
      <c r="E30" s="278"/>
      <c r="F30" s="280"/>
      <c r="G30" s="324"/>
      <c r="H30" s="326"/>
      <c r="I30" s="65"/>
      <c r="J30" s="66"/>
      <c r="K30" s="65"/>
      <c r="L30" s="66"/>
      <c r="M30" s="65"/>
      <c r="N30" s="66"/>
      <c r="O30" s="56"/>
    </row>
    <row r="31" spans="1:15" ht="13.5" thickBot="1">
      <c r="A31" s="290"/>
      <c r="B31" s="65" t="s">
        <v>113</v>
      </c>
      <c r="C31" s="101"/>
      <c r="D31" s="217"/>
      <c r="E31" s="278"/>
      <c r="F31" s="280"/>
      <c r="G31" s="223"/>
      <c r="H31" s="224"/>
      <c r="I31" s="65"/>
      <c r="J31" s="66"/>
      <c r="K31" s="65"/>
      <c r="L31" s="66"/>
      <c r="M31" s="65"/>
      <c r="N31" s="66"/>
      <c r="O31" s="56"/>
    </row>
    <row r="32" spans="1:15" ht="13.5" thickTop="1">
      <c r="A32" s="289" t="s">
        <v>22</v>
      </c>
      <c r="B32" s="61" t="s">
        <v>94</v>
      </c>
      <c r="C32" s="102"/>
      <c r="D32" s="214"/>
      <c r="E32" s="291"/>
      <c r="F32" s="279"/>
      <c r="G32" s="323"/>
      <c r="H32" s="325"/>
      <c r="I32" s="67"/>
      <c r="J32" s="68"/>
      <c r="K32" s="67"/>
      <c r="L32" s="68"/>
      <c r="M32" s="67"/>
      <c r="N32" s="68"/>
      <c r="O32" s="56"/>
    </row>
    <row r="33" spans="1:15" ht="12.75">
      <c r="A33" s="290"/>
      <c r="B33" s="65" t="s">
        <v>95</v>
      </c>
      <c r="C33" s="101"/>
      <c r="D33" s="215"/>
      <c r="E33" s="278"/>
      <c r="F33" s="280"/>
      <c r="G33" s="324"/>
      <c r="H33" s="326"/>
      <c r="I33" s="67"/>
      <c r="J33" s="68"/>
      <c r="K33" s="67"/>
      <c r="L33" s="68"/>
      <c r="M33" s="67"/>
      <c r="N33" s="68"/>
      <c r="O33" s="56"/>
    </row>
    <row r="34" spans="1:15" ht="13.5" thickBot="1">
      <c r="A34" s="290"/>
      <c r="B34" s="65" t="s">
        <v>113</v>
      </c>
      <c r="C34" s="101"/>
      <c r="D34" s="217"/>
      <c r="E34" s="278"/>
      <c r="F34" s="280"/>
      <c r="G34" s="223"/>
      <c r="H34" s="224"/>
      <c r="I34" s="67"/>
      <c r="J34" s="68"/>
      <c r="K34" s="67"/>
      <c r="L34" s="68"/>
      <c r="M34" s="67"/>
      <c r="N34" s="68"/>
      <c r="O34" s="56"/>
    </row>
    <row r="35" spans="1:15" ht="13.5" thickTop="1">
      <c r="A35" s="289" t="s">
        <v>23</v>
      </c>
      <c r="B35" s="61" t="s">
        <v>94</v>
      </c>
      <c r="C35" s="102"/>
      <c r="D35" s="214"/>
      <c r="E35" s="291"/>
      <c r="F35" s="279"/>
      <c r="G35" s="323"/>
      <c r="H35" s="325"/>
      <c r="I35" s="70"/>
      <c r="J35" s="71"/>
      <c r="K35" s="70"/>
      <c r="L35" s="71"/>
      <c r="M35" s="70"/>
      <c r="N35" s="71"/>
      <c r="O35" s="56"/>
    </row>
    <row r="36" spans="1:15" ht="12.75">
      <c r="A36" s="290"/>
      <c r="B36" s="65" t="s">
        <v>95</v>
      </c>
      <c r="C36" s="101"/>
      <c r="D36" s="215"/>
      <c r="E36" s="278"/>
      <c r="F36" s="280"/>
      <c r="G36" s="324"/>
      <c r="H36" s="326"/>
      <c r="I36" s="70"/>
      <c r="J36" s="71"/>
      <c r="K36" s="70"/>
      <c r="L36" s="71"/>
      <c r="M36" s="70"/>
      <c r="N36" s="71"/>
      <c r="O36" s="56"/>
    </row>
    <row r="37" spans="1:15" ht="13.5" thickBot="1">
      <c r="A37" s="290"/>
      <c r="B37" s="65" t="s">
        <v>113</v>
      </c>
      <c r="C37" s="101"/>
      <c r="D37" s="217"/>
      <c r="E37" s="278"/>
      <c r="F37" s="280"/>
      <c r="G37" s="223"/>
      <c r="H37" s="224"/>
      <c r="I37" s="70"/>
      <c r="J37" s="71"/>
      <c r="K37" s="70"/>
      <c r="L37" s="71"/>
      <c r="M37" s="70"/>
      <c r="N37" s="71"/>
      <c r="O37" s="56"/>
    </row>
    <row r="38" spans="1:15" ht="13.5" thickTop="1">
      <c r="A38" s="289" t="s">
        <v>24</v>
      </c>
      <c r="B38" s="61" t="s">
        <v>94</v>
      </c>
      <c r="C38" s="102"/>
      <c r="D38" s="214"/>
      <c r="E38" s="291"/>
      <c r="F38" s="279"/>
      <c r="G38" s="323"/>
      <c r="H38" s="325"/>
      <c r="I38" s="70"/>
      <c r="J38" s="71"/>
      <c r="K38" s="70"/>
      <c r="L38" s="71"/>
      <c r="M38" s="70"/>
      <c r="N38" s="71"/>
      <c r="O38" s="56"/>
    </row>
    <row r="39" spans="1:15" ht="12.75">
      <c r="A39" s="290"/>
      <c r="B39" s="65" t="s">
        <v>95</v>
      </c>
      <c r="C39" s="101"/>
      <c r="D39" s="215"/>
      <c r="E39" s="278"/>
      <c r="F39" s="280"/>
      <c r="G39" s="324"/>
      <c r="H39" s="326"/>
      <c r="I39" s="70"/>
      <c r="J39" s="71"/>
      <c r="K39" s="70"/>
      <c r="L39" s="71"/>
      <c r="M39" s="70"/>
      <c r="N39" s="71"/>
      <c r="O39" s="56"/>
    </row>
    <row r="40" spans="1:15" ht="13.5" thickBot="1">
      <c r="A40" s="290"/>
      <c r="B40" s="65" t="s">
        <v>113</v>
      </c>
      <c r="C40" s="101"/>
      <c r="D40" s="217"/>
      <c r="E40" s="278"/>
      <c r="F40" s="280"/>
      <c r="G40" s="223"/>
      <c r="H40" s="224"/>
      <c r="I40" s="70"/>
      <c r="J40" s="71"/>
      <c r="K40" s="70"/>
      <c r="L40" s="71"/>
      <c r="M40" s="70"/>
      <c r="N40" s="71"/>
      <c r="O40" s="56"/>
    </row>
    <row r="41" spans="1:15" ht="13.5" thickTop="1">
      <c r="A41" s="289" t="s">
        <v>25</v>
      </c>
      <c r="B41" s="61" t="s">
        <v>94</v>
      </c>
      <c r="C41" s="102"/>
      <c r="D41" s="214"/>
      <c r="E41" s="291"/>
      <c r="F41" s="279"/>
      <c r="G41" s="323"/>
      <c r="H41" s="325"/>
      <c r="I41" s="70"/>
      <c r="J41" s="71"/>
      <c r="K41" s="70"/>
      <c r="L41" s="71"/>
      <c r="M41" s="70"/>
      <c r="N41" s="71"/>
      <c r="O41" s="56"/>
    </row>
    <row r="42" spans="1:15" ht="12.75">
      <c r="A42" s="290"/>
      <c r="B42" s="65" t="s">
        <v>95</v>
      </c>
      <c r="C42" s="101"/>
      <c r="D42" s="215"/>
      <c r="E42" s="278"/>
      <c r="F42" s="280"/>
      <c r="G42" s="324"/>
      <c r="H42" s="326"/>
      <c r="I42" s="70"/>
      <c r="J42" s="71"/>
      <c r="K42" s="70"/>
      <c r="L42" s="71"/>
      <c r="M42" s="70"/>
      <c r="N42" s="71"/>
      <c r="O42" s="56"/>
    </row>
    <row r="43" spans="1:15" ht="13.5" thickBot="1">
      <c r="A43" s="290"/>
      <c r="B43" s="65" t="s">
        <v>113</v>
      </c>
      <c r="C43" s="101"/>
      <c r="D43" s="217"/>
      <c r="E43" s="278"/>
      <c r="F43" s="280"/>
      <c r="G43" s="223"/>
      <c r="H43" s="224"/>
      <c r="I43" s="69"/>
      <c r="J43" s="60"/>
      <c r="K43" s="69"/>
      <c r="L43" s="60"/>
      <c r="M43" s="69"/>
      <c r="N43" s="60"/>
      <c r="O43" s="56"/>
    </row>
    <row r="44" spans="1:15" ht="13.5" thickTop="1">
      <c r="A44" s="397" t="s">
        <v>26</v>
      </c>
      <c r="B44" s="61" t="s">
        <v>94</v>
      </c>
      <c r="C44" s="168"/>
      <c r="D44" s="214"/>
      <c r="E44" s="398"/>
      <c r="F44" s="399"/>
      <c r="G44" s="323"/>
      <c r="H44" s="325"/>
      <c r="I44" s="167"/>
      <c r="J44" s="167"/>
      <c r="K44" s="167"/>
      <c r="L44" s="167"/>
      <c r="M44" s="167"/>
      <c r="N44" s="167"/>
      <c r="O44" s="56"/>
    </row>
    <row r="45" spans="1:15" ht="12.75">
      <c r="A45" s="397"/>
      <c r="B45" s="65" t="s">
        <v>95</v>
      </c>
      <c r="C45" s="101"/>
      <c r="D45" s="215"/>
      <c r="E45" s="398"/>
      <c r="F45" s="399"/>
      <c r="G45" s="324"/>
      <c r="H45" s="326"/>
      <c r="I45" s="167"/>
      <c r="J45" s="167"/>
      <c r="K45" s="167"/>
      <c r="L45" s="167"/>
      <c r="M45" s="167"/>
      <c r="N45" s="167"/>
      <c r="O45" s="56"/>
    </row>
    <row r="46" spans="1:15" ht="13.5" thickBot="1">
      <c r="A46" s="397"/>
      <c r="B46" s="65" t="s">
        <v>113</v>
      </c>
      <c r="C46" s="171"/>
      <c r="D46" s="217"/>
      <c r="E46" s="398"/>
      <c r="F46" s="399"/>
      <c r="G46" s="223"/>
      <c r="H46" s="224"/>
      <c r="I46" s="167"/>
      <c r="J46" s="167"/>
      <c r="K46" s="167"/>
      <c r="L46" s="167"/>
      <c r="M46" s="167"/>
      <c r="N46" s="167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20:G21"/>
    <mergeCell ref="H20:H21"/>
    <mergeCell ref="G17:G18"/>
    <mergeCell ref="H17:H18"/>
    <mergeCell ref="G11:G12"/>
    <mergeCell ref="H11:H12"/>
    <mergeCell ref="G14:G15"/>
    <mergeCell ref="H14:H15"/>
    <mergeCell ref="H44:H45"/>
    <mergeCell ref="A44:A46"/>
    <mergeCell ref="E44:E46"/>
    <mergeCell ref="F44:F46"/>
    <mergeCell ref="G44:G45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A17:A19"/>
    <mergeCell ref="E17:E19"/>
    <mergeCell ref="F17:F19"/>
    <mergeCell ref="A20:A22"/>
    <mergeCell ref="E20:E22"/>
    <mergeCell ref="F20:F22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A35:A37"/>
    <mergeCell ref="F35:F37"/>
    <mergeCell ref="E35:E37"/>
    <mergeCell ref="E29:E31"/>
    <mergeCell ref="F29:F31"/>
    <mergeCell ref="A32:A34"/>
    <mergeCell ref="E32:E34"/>
    <mergeCell ref="F32:F34"/>
    <mergeCell ref="G29:G30"/>
    <mergeCell ref="H29:H30"/>
    <mergeCell ref="H26:H27"/>
    <mergeCell ref="A29:A31"/>
    <mergeCell ref="A26:A28"/>
    <mergeCell ref="E26:E28"/>
    <mergeCell ref="F26:F28"/>
    <mergeCell ref="G26:G27"/>
    <mergeCell ref="G35:G36"/>
    <mergeCell ref="H35:H36"/>
    <mergeCell ref="G32:G33"/>
    <mergeCell ref="H32:H33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5">
      <selection activeCell="C20" sqref="C20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77" t="s">
        <v>29</v>
      </c>
      <c r="J1" s="377"/>
      <c r="K1" s="377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77" t="s">
        <v>2</v>
      </c>
      <c r="J2" s="377"/>
      <c r="K2" s="377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77" t="s">
        <v>3</v>
      </c>
      <c r="J3" s="377"/>
      <c r="K3" s="377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78" t="s">
        <v>5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56"/>
    </row>
    <row r="7" spans="1:15" ht="12.75" customHeight="1" thickBot="1">
      <c r="A7" s="38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56"/>
    </row>
    <row r="8" spans="1:15" ht="15" customHeight="1" thickBot="1" thickTop="1">
      <c r="A8" s="384" t="s">
        <v>6</v>
      </c>
      <c r="B8" s="386" t="s">
        <v>7</v>
      </c>
      <c r="C8" s="387"/>
      <c r="D8" s="388"/>
      <c r="E8" s="386" t="s">
        <v>11</v>
      </c>
      <c r="F8" s="388"/>
      <c r="G8" s="281" t="s">
        <v>15</v>
      </c>
      <c r="H8" s="370"/>
      <c r="I8" s="370"/>
      <c r="J8" s="370"/>
      <c r="K8" s="370"/>
      <c r="L8" s="370"/>
      <c r="M8" s="370"/>
      <c r="N8" s="279"/>
      <c r="O8" s="56"/>
    </row>
    <row r="9" spans="1:15" ht="12.75" customHeight="1" thickTop="1">
      <c r="A9" s="290"/>
      <c r="B9" s="389" t="s">
        <v>8</v>
      </c>
      <c r="C9" s="390"/>
      <c r="D9" s="371" t="s">
        <v>9</v>
      </c>
      <c r="E9" s="372" t="s">
        <v>67</v>
      </c>
      <c r="F9" s="371" t="s">
        <v>9</v>
      </c>
      <c r="G9" s="375" t="s">
        <v>27</v>
      </c>
      <c r="H9" s="376"/>
      <c r="I9" s="375" t="s">
        <v>28</v>
      </c>
      <c r="J9" s="376"/>
      <c r="K9" s="375" t="s">
        <v>13</v>
      </c>
      <c r="L9" s="376"/>
      <c r="M9" s="375" t="s">
        <v>14</v>
      </c>
      <c r="N9" s="376"/>
      <c r="O9" s="56"/>
    </row>
    <row r="10" spans="1:15" ht="12.75" customHeight="1" thickBot="1">
      <c r="A10" s="385"/>
      <c r="B10" s="417"/>
      <c r="C10" s="418"/>
      <c r="D10" s="374"/>
      <c r="E10" s="373"/>
      <c r="F10" s="374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12" t="s">
        <v>16</v>
      </c>
      <c r="B11" s="61" t="s">
        <v>94</v>
      </c>
      <c r="C11" s="219">
        <v>0</v>
      </c>
      <c r="D11" s="205">
        <f>10.681*1.075*1.2</f>
        <v>13.778489999999998</v>
      </c>
      <c r="E11" s="416">
        <f>139+8</f>
        <v>147</v>
      </c>
      <c r="F11" s="419">
        <v>22.54</v>
      </c>
      <c r="G11" s="220">
        <v>23570</v>
      </c>
      <c r="H11" s="22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13"/>
      <c r="B12" s="65" t="s">
        <v>95</v>
      </c>
      <c r="C12" s="197">
        <v>6150</v>
      </c>
      <c r="D12" s="206">
        <f>5.597*1.075*1.2</f>
        <v>7.220129999999999</v>
      </c>
      <c r="E12" s="403"/>
      <c r="F12" s="326"/>
      <c r="G12" s="324">
        <v>1057.14</v>
      </c>
      <c r="H12" s="326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13"/>
      <c r="B13" s="65" t="s">
        <v>113</v>
      </c>
      <c r="C13" s="196">
        <v>17.25</v>
      </c>
      <c r="D13" s="206">
        <v>60.0031</v>
      </c>
      <c r="E13" s="403"/>
      <c r="F13" s="326"/>
      <c r="G13" s="400"/>
      <c r="H13" s="401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13" t="s">
        <v>17</v>
      </c>
      <c r="B14" s="61" t="s">
        <v>94</v>
      </c>
      <c r="C14" s="218">
        <v>0</v>
      </c>
      <c r="D14" s="205">
        <f>10.681*1.075*1.2</f>
        <v>13.778489999999998</v>
      </c>
      <c r="E14" s="330">
        <f>123+8</f>
        <v>131</v>
      </c>
      <c r="F14" s="325">
        <v>22.54</v>
      </c>
      <c r="G14" s="220">
        <v>18350</v>
      </c>
      <c r="H14" s="22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13"/>
      <c r="B15" s="65" t="s">
        <v>95</v>
      </c>
      <c r="C15" s="197">
        <v>5460</v>
      </c>
      <c r="D15" s="206">
        <f>5.597*1.075*1.2</f>
        <v>7.220129999999999</v>
      </c>
      <c r="E15" s="305"/>
      <c r="F15" s="326"/>
      <c r="G15" s="324">
        <v>1057.14</v>
      </c>
      <c r="H15" s="326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13"/>
      <c r="B16" s="65" t="s">
        <v>113</v>
      </c>
      <c r="C16" s="196">
        <v>17.25</v>
      </c>
      <c r="D16" s="206">
        <v>60.0031</v>
      </c>
      <c r="E16" s="305"/>
      <c r="F16" s="326"/>
      <c r="G16" s="400"/>
      <c r="H16" s="401"/>
      <c r="I16" s="65"/>
      <c r="J16" s="66"/>
      <c r="K16" s="65"/>
      <c r="L16" s="66"/>
      <c r="M16" s="65"/>
      <c r="N16" s="66"/>
      <c r="O16" s="56"/>
    </row>
    <row r="17" spans="1:15" ht="13.5" thickTop="1">
      <c r="A17" s="413" t="s">
        <v>18</v>
      </c>
      <c r="B17" s="61" t="s">
        <v>94</v>
      </c>
      <c r="C17" s="218">
        <v>0</v>
      </c>
      <c r="D17" s="205">
        <f>10.681*1.075*1.2</f>
        <v>13.778489999999998</v>
      </c>
      <c r="E17" s="402">
        <f>142+15</f>
        <v>157</v>
      </c>
      <c r="F17" s="325">
        <v>22.54</v>
      </c>
      <c r="G17" s="220">
        <v>13050</v>
      </c>
      <c r="H17" s="221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13"/>
      <c r="B18" s="65" t="s">
        <v>95</v>
      </c>
      <c r="C18" s="197">
        <v>5790</v>
      </c>
      <c r="D18" s="206">
        <f>5.597*1.075*1.2</f>
        <v>7.220129999999999</v>
      </c>
      <c r="E18" s="403"/>
      <c r="F18" s="326"/>
      <c r="G18" s="324">
        <v>1057.14</v>
      </c>
      <c r="H18" s="326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13"/>
      <c r="B19" s="65" t="s">
        <v>113</v>
      </c>
      <c r="C19" s="196">
        <v>17.25</v>
      </c>
      <c r="D19" s="206">
        <v>60.0031</v>
      </c>
      <c r="E19" s="403"/>
      <c r="F19" s="326"/>
      <c r="G19" s="400"/>
      <c r="H19" s="401"/>
      <c r="I19" s="65"/>
      <c r="J19" s="66"/>
      <c r="K19" s="65"/>
      <c r="L19" s="66"/>
      <c r="M19" s="65"/>
      <c r="N19" s="66"/>
      <c r="O19" s="56"/>
    </row>
    <row r="20" spans="1:15" ht="13.5" thickTop="1">
      <c r="A20" s="413" t="s">
        <v>19</v>
      </c>
      <c r="B20" s="61" t="s">
        <v>94</v>
      </c>
      <c r="C20" s="218"/>
      <c r="D20" s="214"/>
      <c r="E20" s="402"/>
      <c r="F20" s="325"/>
      <c r="G20" s="220"/>
      <c r="H20" s="221"/>
      <c r="I20" s="65"/>
      <c r="J20" s="66"/>
      <c r="K20" s="65"/>
      <c r="L20" s="66"/>
      <c r="M20" s="65"/>
      <c r="N20" s="66"/>
      <c r="O20" s="56"/>
    </row>
    <row r="21" spans="1:15" ht="12.75">
      <c r="A21" s="413"/>
      <c r="B21" s="65" t="s">
        <v>95</v>
      </c>
      <c r="C21" s="197"/>
      <c r="D21" s="215"/>
      <c r="E21" s="403"/>
      <c r="F21" s="326"/>
      <c r="G21" s="324"/>
      <c r="H21" s="326"/>
      <c r="I21" s="65"/>
      <c r="J21" s="66"/>
      <c r="K21" s="65"/>
      <c r="L21" s="66"/>
      <c r="M21" s="65"/>
      <c r="N21" s="66"/>
      <c r="O21" s="56"/>
    </row>
    <row r="22" spans="1:15" ht="13.5" thickBot="1">
      <c r="A22" s="413"/>
      <c r="B22" s="65" t="s">
        <v>113</v>
      </c>
      <c r="C22" s="196"/>
      <c r="D22" s="217"/>
      <c r="E22" s="403"/>
      <c r="F22" s="326"/>
      <c r="G22" s="400"/>
      <c r="H22" s="401"/>
      <c r="I22" s="65"/>
      <c r="J22" s="66"/>
      <c r="K22" s="65"/>
      <c r="L22" s="66"/>
      <c r="M22" s="65"/>
      <c r="N22" s="66"/>
      <c r="O22" s="56"/>
    </row>
    <row r="23" spans="1:15" ht="13.5" thickTop="1">
      <c r="A23" s="289" t="s">
        <v>20</v>
      </c>
      <c r="B23" s="61" t="s">
        <v>94</v>
      </c>
      <c r="C23" s="218"/>
      <c r="D23" s="214"/>
      <c r="E23" s="402"/>
      <c r="F23" s="325"/>
      <c r="G23" s="220"/>
      <c r="H23" s="221"/>
      <c r="I23" s="69"/>
      <c r="J23" s="60"/>
      <c r="K23" s="69"/>
      <c r="L23" s="60"/>
      <c r="M23" s="69"/>
      <c r="N23" s="60"/>
      <c r="O23" s="56"/>
    </row>
    <row r="24" spans="1:15" ht="12.75">
      <c r="A24" s="290"/>
      <c r="B24" s="65" t="s">
        <v>95</v>
      </c>
      <c r="C24" s="197"/>
      <c r="D24" s="215"/>
      <c r="E24" s="403"/>
      <c r="F24" s="326"/>
      <c r="G24" s="324"/>
      <c r="H24" s="326"/>
      <c r="I24" s="65"/>
      <c r="J24" s="66"/>
      <c r="K24" s="65"/>
      <c r="L24" s="66"/>
      <c r="M24" s="65"/>
      <c r="N24" s="66"/>
      <c r="O24" s="56"/>
    </row>
    <row r="25" spans="1:15" ht="13.5" thickBot="1">
      <c r="A25" s="290"/>
      <c r="B25" s="65" t="s">
        <v>113</v>
      </c>
      <c r="C25" s="101"/>
      <c r="D25" s="217"/>
      <c r="E25" s="403"/>
      <c r="F25" s="326"/>
      <c r="G25" s="400"/>
      <c r="H25" s="401"/>
      <c r="I25" s="65"/>
      <c r="J25" s="66"/>
      <c r="K25" s="65"/>
      <c r="L25" s="66"/>
      <c r="M25" s="65"/>
      <c r="N25" s="66"/>
      <c r="O25" s="56"/>
    </row>
    <row r="26" spans="1:15" ht="13.5" thickTop="1">
      <c r="A26" s="289" t="s">
        <v>68</v>
      </c>
      <c r="B26" s="61" t="s">
        <v>94</v>
      </c>
      <c r="C26" s="102"/>
      <c r="D26" s="214"/>
      <c r="E26" s="402"/>
      <c r="F26" s="325"/>
      <c r="G26" s="220"/>
      <c r="H26" s="221"/>
      <c r="I26" s="69"/>
      <c r="J26" s="60"/>
      <c r="K26" s="69"/>
      <c r="L26" s="60"/>
      <c r="M26" s="69"/>
      <c r="N26" s="60"/>
      <c r="O26" s="56"/>
    </row>
    <row r="27" spans="1:15" ht="12.75">
      <c r="A27" s="290"/>
      <c r="B27" s="65" t="s">
        <v>95</v>
      </c>
      <c r="C27" s="101"/>
      <c r="D27" s="215"/>
      <c r="E27" s="403"/>
      <c r="F27" s="326"/>
      <c r="G27" s="324"/>
      <c r="H27" s="326"/>
      <c r="I27" s="65"/>
      <c r="J27" s="66"/>
      <c r="K27" s="65"/>
      <c r="L27" s="66"/>
      <c r="M27" s="65"/>
      <c r="N27" s="66"/>
      <c r="O27" s="56"/>
    </row>
    <row r="28" spans="1:15" ht="13.5" thickBot="1">
      <c r="A28" s="290"/>
      <c r="B28" s="65" t="s">
        <v>113</v>
      </c>
      <c r="C28" s="101"/>
      <c r="D28" s="217"/>
      <c r="E28" s="403"/>
      <c r="F28" s="326"/>
      <c r="G28" s="400"/>
      <c r="H28" s="401"/>
      <c r="I28" s="65"/>
      <c r="J28" s="66"/>
      <c r="K28" s="65"/>
      <c r="L28" s="66"/>
      <c r="M28" s="65"/>
      <c r="N28" s="66"/>
      <c r="O28" s="56"/>
    </row>
    <row r="29" spans="1:15" ht="13.5" thickTop="1">
      <c r="A29" s="289" t="s">
        <v>69</v>
      </c>
      <c r="B29" s="61" t="s">
        <v>94</v>
      </c>
      <c r="C29" s="102"/>
      <c r="D29" s="214"/>
      <c r="E29" s="402"/>
      <c r="F29" s="325"/>
      <c r="G29" s="220"/>
      <c r="H29" s="221"/>
      <c r="I29" s="69"/>
      <c r="J29" s="60"/>
      <c r="K29" s="69"/>
      <c r="L29" s="60"/>
      <c r="M29" s="69"/>
      <c r="N29" s="60"/>
      <c r="O29" s="56"/>
    </row>
    <row r="30" spans="1:15" ht="12.75">
      <c r="A30" s="290"/>
      <c r="B30" s="65" t="s">
        <v>95</v>
      </c>
      <c r="C30" s="101"/>
      <c r="D30" s="215"/>
      <c r="E30" s="403"/>
      <c r="F30" s="326"/>
      <c r="G30" s="324"/>
      <c r="H30" s="326"/>
      <c r="I30" s="65"/>
      <c r="J30" s="66"/>
      <c r="K30" s="65"/>
      <c r="L30" s="66"/>
      <c r="M30" s="65"/>
      <c r="N30" s="66"/>
      <c r="O30" s="56"/>
    </row>
    <row r="31" spans="1:15" ht="13.5" thickBot="1">
      <c r="A31" s="290"/>
      <c r="B31" s="65" t="s">
        <v>113</v>
      </c>
      <c r="C31" s="101"/>
      <c r="D31" s="217"/>
      <c r="E31" s="403"/>
      <c r="F31" s="326"/>
      <c r="G31" s="400"/>
      <c r="H31" s="401"/>
      <c r="I31" s="65"/>
      <c r="J31" s="66"/>
      <c r="K31" s="65"/>
      <c r="L31" s="66"/>
      <c r="M31" s="65"/>
      <c r="N31" s="66"/>
      <c r="O31" s="56"/>
    </row>
    <row r="32" spans="1:15" ht="13.5" thickTop="1">
      <c r="A32" s="289" t="s">
        <v>22</v>
      </c>
      <c r="B32" s="61" t="s">
        <v>94</v>
      </c>
      <c r="C32" s="102"/>
      <c r="D32" s="214"/>
      <c r="E32" s="291"/>
      <c r="F32" s="279"/>
      <c r="G32" s="220"/>
      <c r="H32" s="221"/>
      <c r="I32" s="69"/>
      <c r="J32" s="60"/>
      <c r="K32" s="69"/>
      <c r="L32" s="60"/>
      <c r="M32" s="69"/>
      <c r="N32" s="60"/>
      <c r="O32" s="56"/>
    </row>
    <row r="33" spans="1:15" ht="12.75">
      <c r="A33" s="290"/>
      <c r="B33" s="65" t="s">
        <v>95</v>
      </c>
      <c r="C33" s="101"/>
      <c r="D33" s="215"/>
      <c r="E33" s="278"/>
      <c r="F33" s="280"/>
      <c r="G33" s="324"/>
      <c r="H33" s="326"/>
      <c r="I33" s="65"/>
      <c r="J33" s="66"/>
      <c r="K33" s="65"/>
      <c r="L33" s="66"/>
      <c r="M33" s="65"/>
      <c r="N33" s="66"/>
      <c r="O33" s="56"/>
    </row>
    <row r="34" spans="1:15" ht="13.5" thickBot="1">
      <c r="A34" s="290"/>
      <c r="B34" s="65" t="s">
        <v>113</v>
      </c>
      <c r="C34" s="101"/>
      <c r="D34" s="217"/>
      <c r="E34" s="278"/>
      <c r="F34" s="280"/>
      <c r="G34" s="400"/>
      <c r="H34" s="401"/>
      <c r="I34" s="65"/>
      <c r="J34" s="66"/>
      <c r="K34" s="65"/>
      <c r="L34" s="66"/>
      <c r="M34" s="65"/>
      <c r="N34" s="66"/>
      <c r="O34" s="56"/>
    </row>
    <row r="35" spans="1:15" ht="13.5" thickTop="1">
      <c r="A35" s="289" t="s">
        <v>23</v>
      </c>
      <c r="B35" s="61" t="s">
        <v>94</v>
      </c>
      <c r="C35" s="102"/>
      <c r="D35" s="205"/>
      <c r="E35" s="291"/>
      <c r="F35" s="279"/>
      <c r="G35" s="220"/>
      <c r="H35" s="221"/>
      <c r="I35" s="69"/>
      <c r="J35" s="60"/>
      <c r="K35" s="69"/>
      <c r="L35" s="60"/>
      <c r="M35" s="69"/>
      <c r="N35" s="60"/>
      <c r="O35" s="56"/>
    </row>
    <row r="36" spans="1:15" ht="12.75">
      <c r="A36" s="290"/>
      <c r="B36" s="65" t="s">
        <v>95</v>
      </c>
      <c r="C36" s="101"/>
      <c r="D36" s="206"/>
      <c r="E36" s="278"/>
      <c r="F36" s="280"/>
      <c r="G36" s="324"/>
      <c r="H36" s="326"/>
      <c r="I36" s="65"/>
      <c r="J36" s="66"/>
      <c r="K36" s="65"/>
      <c r="L36" s="66"/>
      <c r="M36" s="65"/>
      <c r="N36" s="66"/>
      <c r="O36" s="56"/>
    </row>
    <row r="37" spans="1:15" ht="13.5" thickBot="1">
      <c r="A37" s="290"/>
      <c r="B37" s="65" t="s">
        <v>113</v>
      </c>
      <c r="C37" s="101"/>
      <c r="D37" s="206"/>
      <c r="E37" s="278"/>
      <c r="F37" s="280"/>
      <c r="G37" s="400"/>
      <c r="H37" s="401"/>
      <c r="I37" s="65"/>
      <c r="J37" s="66"/>
      <c r="K37" s="65"/>
      <c r="L37" s="66"/>
      <c r="M37" s="65"/>
      <c r="N37" s="66"/>
      <c r="O37" s="56"/>
    </row>
    <row r="38" spans="1:15" ht="13.5" thickTop="1">
      <c r="A38" s="289" t="s">
        <v>24</v>
      </c>
      <c r="B38" s="61" t="s">
        <v>94</v>
      </c>
      <c r="C38" s="102"/>
      <c r="D38" s="205"/>
      <c r="E38" s="291"/>
      <c r="F38" s="279"/>
      <c r="G38" s="220"/>
      <c r="H38" s="221"/>
      <c r="I38" s="69"/>
      <c r="J38" s="73"/>
      <c r="K38" s="73"/>
      <c r="L38" s="73"/>
      <c r="M38" s="73"/>
      <c r="N38" s="60"/>
      <c r="O38" s="56"/>
    </row>
    <row r="39" spans="1:15" ht="12.75">
      <c r="A39" s="290"/>
      <c r="B39" s="65" t="s">
        <v>95</v>
      </c>
      <c r="C39" s="101"/>
      <c r="D39" s="206"/>
      <c r="E39" s="278"/>
      <c r="F39" s="280"/>
      <c r="G39" s="324"/>
      <c r="H39" s="326"/>
      <c r="I39" s="65"/>
      <c r="J39" s="74"/>
      <c r="K39" s="74"/>
      <c r="L39" s="74"/>
      <c r="M39" s="74"/>
      <c r="N39" s="66"/>
      <c r="O39" s="56"/>
    </row>
    <row r="40" spans="1:15" ht="12.75">
      <c r="A40" s="290"/>
      <c r="B40" s="65" t="s">
        <v>113</v>
      </c>
      <c r="C40" s="101"/>
      <c r="D40" s="206"/>
      <c r="E40" s="278"/>
      <c r="F40" s="280"/>
      <c r="G40" s="400"/>
      <c r="H40" s="401"/>
      <c r="I40" s="65"/>
      <c r="J40" s="74"/>
      <c r="K40" s="74"/>
      <c r="L40" s="74"/>
      <c r="M40" s="74"/>
      <c r="N40" s="66"/>
      <c r="O40" s="56"/>
    </row>
    <row r="41" spans="1:15" ht="12.75">
      <c r="A41" s="289" t="s">
        <v>25</v>
      </c>
      <c r="B41" s="69" t="s">
        <v>94</v>
      </c>
      <c r="C41" s="102"/>
      <c r="D41" s="205"/>
      <c r="E41" s="291"/>
      <c r="F41" s="279"/>
      <c r="G41" s="323"/>
      <c r="H41" s="221"/>
      <c r="I41" s="69"/>
      <c r="J41" s="60"/>
      <c r="K41" s="69"/>
      <c r="L41" s="60"/>
      <c r="M41" s="69"/>
      <c r="N41" s="60"/>
      <c r="O41" s="56"/>
    </row>
    <row r="42" spans="1:15" ht="12.75">
      <c r="A42" s="290"/>
      <c r="B42" s="65" t="s">
        <v>95</v>
      </c>
      <c r="C42" s="101"/>
      <c r="D42" s="206"/>
      <c r="E42" s="278"/>
      <c r="F42" s="280"/>
      <c r="G42" s="324"/>
      <c r="H42" s="326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90"/>
      <c r="B43" s="65" t="s">
        <v>94</v>
      </c>
      <c r="C43" s="101"/>
      <c r="D43" s="206"/>
      <c r="E43" s="278"/>
      <c r="F43" s="280"/>
      <c r="G43" s="223"/>
      <c r="H43" s="401"/>
      <c r="I43" s="65"/>
      <c r="J43" s="66"/>
      <c r="K43" s="65"/>
      <c r="L43" s="66"/>
      <c r="M43" s="65"/>
      <c r="N43" s="66"/>
      <c r="O43" s="56"/>
    </row>
    <row r="44" spans="1:15" ht="12.75">
      <c r="A44" s="404" t="s">
        <v>26</v>
      </c>
      <c r="B44" s="80" t="s">
        <v>94</v>
      </c>
      <c r="C44" s="80"/>
      <c r="D44" s="205"/>
      <c r="E44" s="407"/>
      <c r="F44" s="410"/>
      <c r="G44" s="323"/>
      <c r="H44" s="325"/>
      <c r="I44" s="160"/>
      <c r="J44" s="179"/>
      <c r="K44" s="177"/>
      <c r="L44" s="179"/>
      <c r="M44" s="177"/>
      <c r="N44" s="169"/>
      <c r="O44" s="56"/>
    </row>
    <row r="45" spans="1:15" ht="12.75">
      <c r="A45" s="405"/>
      <c r="B45" s="81" t="s">
        <v>95</v>
      </c>
      <c r="C45" s="81"/>
      <c r="D45" s="206"/>
      <c r="E45" s="408"/>
      <c r="F45" s="280"/>
      <c r="G45" s="324"/>
      <c r="H45" s="326"/>
      <c r="I45" s="150"/>
      <c r="J45" s="66"/>
      <c r="K45" s="65"/>
      <c r="L45" s="66"/>
      <c r="M45" s="65"/>
      <c r="N45" s="170"/>
      <c r="O45" s="56"/>
    </row>
    <row r="46" spans="1:15" ht="13.5" thickBot="1">
      <c r="A46" s="406"/>
      <c r="B46" s="173" t="s">
        <v>94</v>
      </c>
      <c r="C46" s="173"/>
      <c r="D46" s="206"/>
      <c r="E46" s="409"/>
      <c r="F46" s="411"/>
      <c r="G46" s="223"/>
      <c r="H46" s="224"/>
      <c r="I46" s="162"/>
      <c r="J46" s="180"/>
      <c r="K46" s="178"/>
      <c r="L46" s="180"/>
      <c r="M46" s="178"/>
      <c r="N46" s="172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14" t="s">
        <v>32</v>
      </c>
      <c r="B48" s="414"/>
      <c r="C48" s="414"/>
      <c r="D48" s="41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9:G40"/>
    <mergeCell ref="H39:H40"/>
    <mergeCell ref="G15:G16"/>
    <mergeCell ref="H15:H16"/>
    <mergeCell ref="G18:G19"/>
    <mergeCell ref="H18:H19"/>
    <mergeCell ref="G30:G31"/>
    <mergeCell ref="H30:H31"/>
    <mergeCell ref="G21:G22"/>
    <mergeCell ref="H21:H22"/>
    <mergeCell ref="G41:G42"/>
    <mergeCell ref="G44:G45"/>
    <mergeCell ref="H44:H45"/>
    <mergeCell ref="H42:H43"/>
    <mergeCell ref="E17:E19"/>
    <mergeCell ref="F14:F16"/>
    <mergeCell ref="F17:F19"/>
    <mergeCell ref="E20:E22"/>
    <mergeCell ref="F20:F22"/>
    <mergeCell ref="E14:E16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B9:C10"/>
    <mergeCell ref="G9:H9"/>
    <mergeCell ref="G12:G13"/>
    <mergeCell ref="H12:H13"/>
    <mergeCell ref="D9:D10"/>
    <mergeCell ref="E9:E10"/>
    <mergeCell ref="F9:F10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51:D51"/>
    <mergeCell ref="A41:A43"/>
    <mergeCell ref="E41:E43"/>
    <mergeCell ref="A44:A46"/>
    <mergeCell ref="E44:E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G24:G25"/>
    <mergeCell ref="H24:H25"/>
    <mergeCell ref="G27:G28"/>
    <mergeCell ref="H27:H28"/>
    <mergeCell ref="G36:G37"/>
    <mergeCell ref="H36:H37"/>
    <mergeCell ref="G33:G34"/>
    <mergeCell ref="H33:H34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4">
      <selection activeCell="C20" sqref="C20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30" t="s">
        <v>16</v>
      </c>
      <c r="B11" s="92" t="s">
        <v>94</v>
      </c>
      <c r="C11" s="189">
        <v>2640</v>
      </c>
      <c r="D11" s="209">
        <f>10.681*1.075*1.2</f>
        <v>13.778489999999998</v>
      </c>
      <c r="E11" s="363">
        <f>82+26</f>
        <v>108</v>
      </c>
      <c r="F11" s="364">
        <v>22.54</v>
      </c>
      <c r="G11" s="25">
        <v>24664</v>
      </c>
      <c r="H11" s="222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31"/>
      <c r="B12" s="95" t="s">
        <v>101</v>
      </c>
      <c r="C12" s="106">
        <v>0</v>
      </c>
      <c r="D12" s="210">
        <f>5.597*1.075*1.2</f>
        <v>7.220129999999999</v>
      </c>
      <c r="E12" s="437"/>
      <c r="F12" s="362"/>
      <c r="G12" s="420">
        <v>801.96</v>
      </c>
      <c r="H12" s="422">
        <v>47.23</v>
      </c>
      <c r="I12" s="84"/>
      <c r="J12" s="117"/>
      <c r="K12" s="84"/>
      <c r="L12" s="117"/>
      <c r="M12" s="84"/>
      <c r="N12" s="117"/>
    </row>
    <row r="13" spans="1:14" ht="15.75" customHeight="1" thickBot="1">
      <c r="A13" s="431"/>
      <c r="B13" s="95" t="s">
        <v>113</v>
      </c>
      <c r="C13" s="105">
        <v>17.25</v>
      </c>
      <c r="D13" s="210">
        <v>60.0031</v>
      </c>
      <c r="E13" s="437"/>
      <c r="F13" s="362"/>
      <c r="G13" s="421"/>
      <c r="H13" s="423"/>
      <c r="I13" s="164"/>
      <c r="J13" s="119"/>
      <c r="K13" s="164"/>
      <c r="L13" s="119"/>
      <c r="M13" s="164"/>
      <c r="N13" s="119"/>
    </row>
    <row r="14" spans="1:14" ht="15" customHeight="1" thickTop="1">
      <c r="A14" s="436" t="s">
        <v>17</v>
      </c>
      <c r="B14" s="92" t="s">
        <v>94</v>
      </c>
      <c r="C14" s="190">
        <v>3220</v>
      </c>
      <c r="D14" s="209">
        <f>10.681*1.075*1.2</f>
        <v>13.778489999999998</v>
      </c>
      <c r="E14" s="330">
        <f>163+20</f>
        <v>183</v>
      </c>
      <c r="F14" s="424">
        <v>22.54</v>
      </c>
      <c r="G14" s="25">
        <v>17668</v>
      </c>
      <c r="H14" s="222">
        <v>5.81</v>
      </c>
      <c r="I14" s="7"/>
      <c r="J14" s="152"/>
      <c r="K14" s="110"/>
      <c r="L14" s="112"/>
      <c r="M14" s="110"/>
      <c r="N14" s="112"/>
    </row>
    <row r="15" spans="1:14" ht="15" customHeight="1">
      <c r="A15" s="436"/>
      <c r="B15" s="95" t="s">
        <v>101</v>
      </c>
      <c r="C15" s="106">
        <v>0</v>
      </c>
      <c r="D15" s="210">
        <f>5.597*1.075*1.2</f>
        <v>7.220129999999999</v>
      </c>
      <c r="E15" s="305"/>
      <c r="F15" s="424"/>
      <c r="G15" s="420">
        <v>801.96</v>
      </c>
      <c r="H15" s="422">
        <v>47.23</v>
      </c>
      <c r="I15" s="7"/>
      <c r="J15" s="152"/>
      <c r="K15" s="84"/>
      <c r="L15" s="117"/>
      <c r="M15" s="84"/>
      <c r="N15" s="117"/>
    </row>
    <row r="16" spans="1:14" ht="15" customHeight="1" thickBot="1">
      <c r="A16" s="436"/>
      <c r="B16" s="95" t="s">
        <v>113</v>
      </c>
      <c r="C16" s="105">
        <v>17.25</v>
      </c>
      <c r="D16" s="210">
        <v>60.0031</v>
      </c>
      <c r="E16" s="305"/>
      <c r="F16" s="424"/>
      <c r="G16" s="421"/>
      <c r="H16" s="423"/>
      <c r="I16" s="7"/>
      <c r="J16" s="152"/>
      <c r="K16" s="164"/>
      <c r="L16" s="119"/>
      <c r="M16" s="164"/>
      <c r="N16" s="119"/>
    </row>
    <row r="17" spans="1:14" ht="13.5" thickTop="1">
      <c r="A17" s="436" t="s">
        <v>18</v>
      </c>
      <c r="B17" s="92" t="s">
        <v>94</v>
      </c>
      <c r="C17" s="190">
        <v>6220</v>
      </c>
      <c r="D17" s="209">
        <f>10.681*1.075*1.2</f>
        <v>13.778489999999998</v>
      </c>
      <c r="E17" s="434">
        <f>76+25</f>
        <v>101</v>
      </c>
      <c r="F17" s="424">
        <v>22.54</v>
      </c>
      <c r="G17" s="25">
        <v>11510</v>
      </c>
      <c r="H17" s="222">
        <v>5.81</v>
      </c>
      <c r="I17" s="110"/>
      <c r="J17" s="112"/>
      <c r="K17" s="110"/>
      <c r="L17" s="112"/>
      <c r="M17" s="110"/>
      <c r="N17" s="112"/>
    </row>
    <row r="18" spans="1:14" ht="12.75">
      <c r="A18" s="436"/>
      <c r="B18" s="95" t="s">
        <v>101</v>
      </c>
      <c r="C18" s="106">
        <v>0</v>
      </c>
      <c r="D18" s="210">
        <f>5.597*1.075*1.2</f>
        <v>7.220129999999999</v>
      </c>
      <c r="E18" s="434"/>
      <c r="F18" s="424"/>
      <c r="G18" s="420">
        <v>801.96</v>
      </c>
      <c r="H18" s="422">
        <v>47.23</v>
      </c>
      <c r="I18" s="84"/>
      <c r="J18" s="117"/>
      <c r="K18" s="84"/>
      <c r="L18" s="117"/>
      <c r="M18" s="84"/>
      <c r="N18" s="117"/>
    </row>
    <row r="19" spans="1:14" ht="13.5" thickBot="1">
      <c r="A19" s="436"/>
      <c r="B19" s="95" t="s">
        <v>113</v>
      </c>
      <c r="C19" s="105">
        <v>17.25</v>
      </c>
      <c r="D19" s="210">
        <v>60.0031</v>
      </c>
      <c r="E19" s="434"/>
      <c r="F19" s="424"/>
      <c r="G19" s="421"/>
      <c r="H19" s="423"/>
      <c r="I19" s="164"/>
      <c r="J19" s="119"/>
      <c r="K19" s="164"/>
      <c r="L19" s="119"/>
      <c r="M19" s="164"/>
      <c r="N19" s="119"/>
    </row>
    <row r="20" spans="1:14" ht="13.5" thickTop="1">
      <c r="A20" s="432" t="s">
        <v>19</v>
      </c>
      <c r="B20" s="92" t="s">
        <v>94</v>
      </c>
      <c r="C20" s="190"/>
      <c r="D20" s="214"/>
      <c r="E20" s="434"/>
      <c r="F20" s="424"/>
      <c r="G20" s="25"/>
      <c r="H20" s="222"/>
      <c r="I20" s="7"/>
      <c r="J20" s="8"/>
      <c r="K20" s="7"/>
      <c r="L20" s="8"/>
      <c r="M20" s="7"/>
      <c r="N20" s="8"/>
    </row>
    <row r="21" spans="1:14" ht="12.75">
      <c r="A21" s="433"/>
      <c r="B21" s="95" t="s">
        <v>101</v>
      </c>
      <c r="C21" s="106"/>
      <c r="D21" s="215"/>
      <c r="E21" s="434"/>
      <c r="F21" s="424"/>
      <c r="G21" s="420"/>
      <c r="H21" s="422"/>
      <c r="I21" s="7"/>
      <c r="J21" s="8"/>
      <c r="K21" s="7"/>
      <c r="L21" s="8"/>
      <c r="M21" s="7"/>
      <c r="N21" s="8"/>
    </row>
    <row r="22" spans="1:14" ht="13.5" thickBot="1">
      <c r="A22" s="433"/>
      <c r="B22" s="95" t="s">
        <v>113</v>
      </c>
      <c r="C22" s="105"/>
      <c r="D22" s="217"/>
      <c r="E22" s="434"/>
      <c r="F22" s="424"/>
      <c r="G22" s="421"/>
      <c r="H22" s="423"/>
      <c r="I22" s="7"/>
      <c r="J22" s="8"/>
      <c r="K22" s="7"/>
      <c r="L22" s="8"/>
      <c r="M22" s="7"/>
      <c r="N22" s="8"/>
    </row>
    <row r="23" spans="1:14" ht="13.5" thickTop="1">
      <c r="A23" s="432" t="s">
        <v>20</v>
      </c>
      <c r="B23" s="92" t="s">
        <v>94</v>
      </c>
      <c r="C23" s="190"/>
      <c r="D23" s="214"/>
      <c r="E23" s="434"/>
      <c r="F23" s="424"/>
      <c r="G23" s="25"/>
      <c r="H23" s="222"/>
      <c r="I23" s="14"/>
      <c r="J23" s="15"/>
      <c r="K23" s="14"/>
      <c r="L23" s="15"/>
      <c r="M23" s="14"/>
      <c r="N23" s="15"/>
    </row>
    <row r="24" spans="1:14" ht="12.75">
      <c r="A24" s="433"/>
      <c r="B24" s="95" t="s">
        <v>101</v>
      </c>
      <c r="C24" s="106"/>
      <c r="D24" s="215"/>
      <c r="E24" s="434"/>
      <c r="F24" s="424"/>
      <c r="G24" s="420"/>
      <c r="H24" s="422"/>
      <c r="I24" s="7"/>
      <c r="J24" s="8"/>
      <c r="K24" s="7"/>
      <c r="L24" s="8"/>
      <c r="M24" s="7"/>
      <c r="N24" s="8"/>
    </row>
    <row r="25" spans="1:14" ht="13.5" thickBot="1">
      <c r="A25" s="433"/>
      <c r="B25" s="95" t="s">
        <v>113</v>
      </c>
      <c r="C25" s="105"/>
      <c r="D25" s="217"/>
      <c r="E25" s="434"/>
      <c r="F25" s="424"/>
      <c r="G25" s="421"/>
      <c r="H25" s="423"/>
      <c r="I25" s="7"/>
      <c r="J25" s="8"/>
      <c r="K25" s="7"/>
      <c r="L25" s="8"/>
      <c r="M25" s="7"/>
      <c r="N25" s="8"/>
    </row>
    <row r="26" spans="1:14" ht="13.5" thickTop="1">
      <c r="A26" s="432" t="s">
        <v>68</v>
      </c>
      <c r="B26" s="92" t="s">
        <v>94</v>
      </c>
      <c r="C26" s="190"/>
      <c r="D26" s="214"/>
      <c r="E26" s="434"/>
      <c r="F26" s="424"/>
      <c r="G26" s="25"/>
      <c r="H26" s="222"/>
      <c r="I26" s="14"/>
      <c r="J26" s="15"/>
      <c r="K26" s="14"/>
      <c r="L26" s="15"/>
      <c r="M26" s="14"/>
      <c r="N26" s="15"/>
    </row>
    <row r="27" spans="1:14" ht="12.75">
      <c r="A27" s="433"/>
      <c r="B27" s="95" t="s">
        <v>101</v>
      </c>
      <c r="C27" s="106"/>
      <c r="D27" s="215"/>
      <c r="E27" s="434"/>
      <c r="F27" s="424"/>
      <c r="G27" s="420"/>
      <c r="H27" s="422"/>
      <c r="I27" s="7"/>
      <c r="J27" s="8"/>
      <c r="K27" s="7"/>
      <c r="L27" s="8"/>
      <c r="M27" s="7"/>
      <c r="N27" s="8"/>
    </row>
    <row r="28" spans="1:14" ht="13.5" thickBot="1">
      <c r="A28" s="433"/>
      <c r="B28" s="95" t="s">
        <v>113</v>
      </c>
      <c r="C28" s="105"/>
      <c r="D28" s="217"/>
      <c r="E28" s="434"/>
      <c r="F28" s="424"/>
      <c r="G28" s="421"/>
      <c r="H28" s="423"/>
      <c r="I28" s="7"/>
      <c r="J28" s="8"/>
      <c r="K28" s="7"/>
      <c r="L28" s="8"/>
      <c r="M28" s="7"/>
      <c r="N28" s="8"/>
    </row>
    <row r="29" spans="1:14" ht="13.5" thickTop="1">
      <c r="A29" s="432" t="s">
        <v>69</v>
      </c>
      <c r="B29" s="134" t="s">
        <v>94</v>
      </c>
      <c r="C29" s="141"/>
      <c r="D29" s="214"/>
      <c r="E29" s="428"/>
      <c r="F29" s="361"/>
      <c r="G29" s="25"/>
      <c r="H29" s="222"/>
      <c r="I29" s="14"/>
      <c r="J29" s="15"/>
      <c r="K29" s="14"/>
      <c r="L29" s="15"/>
      <c r="M29" s="14"/>
      <c r="N29" s="15"/>
    </row>
    <row r="30" spans="1:14" ht="12.75">
      <c r="A30" s="433"/>
      <c r="B30" s="135" t="s">
        <v>101</v>
      </c>
      <c r="C30" s="79"/>
      <c r="D30" s="215"/>
      <c r="E30" s="429"/>
      <c r="F30" s="339"/>
      <c r="G30" s="420"/>
      <c r="H30" s="422"/>
      <c r="I30" s="7"/>
      <c r="J30" s="8"/>
      <c r="K30" s="7"/>
      <c r="L30" s="8"/>
      <c r="M30" s="7"/>
      <c r="N30" s="8"/>
    </row>
    <row r="31" spans="1:14" ht="13.5" thickBot="1">
      <c r="A31" s="433"/>
      <c r="B31" s="135" t="s">
        <v>113</v>
      </c>
      <c r="C31" s="136"/>
      <c r="D31" s="217"/>
      <c r="E31" s="429"/>
      <c r="F31" s="339"/>
      <c r="G31" s="421"/>
      <c r="H31" s="423"/>
      <c r="I31" s="7"/>
      <c r="J31" s="8"/>
      <c r="K31" s="7"/>
      <c r="L31" s="8"/>
      <c r="M31" s="7"/>
      <c r="N31" s="8"/>
    </row>
    <row r="32" spans="1:14" ht="13.5" thickTop="1">
      <c r="A32" s="432" t="s">
        <v>22</v>
      </c>
      <c r="B32" s="134" t="s">
        <v>94</v>
      </c>
      <c r="C32" s="141"/>
      <c r="D32" s="214"/>
      <c r="E32" s="428"/>
      <c r="F32" s="361"/>
      <c r="G32" s="25"/>
      <c r="H32" s="222"/>
      <c r="I32" s="127"/>
      <c r="J32" s="137"/>
      <c r="K32" s="127"/>
      <c r="L32" s="137"/>
      <c r="M32" s="127"/>
      <c r="N32" s="137"/>
    </row>
    <row r="33" spans="1:14" ht="12.75" customHeight="1">
      <c r="A33" s="433"/>
      <c r="B33" s="135" t="s">
        <v>101</v>
      </c>
      <c r="C33" s="79"/>
      <c r="D33" s="215"/>
      <c r="E33" s="429"/>
      <c r="F33" s="339"/>
      <c r="G33" s="420"/>
      <c r="H33" s="422"/>
      <c r="I33" s="128"/>
      <c r="J33" s="138"/>
      <c r="K33" s="128"/>
      <c r="L33" s="138"/>
      <c r="M33" s="128"/>
      <c r="N33" s="138"/>
    </row>
    <row r="34" spans="1:14" ht="12.75" customHeight="1" thickBot="1">
      <c r="A34" s="433"/>
      <c r="B34" s="135" t="s">
        <v>113</v>
      </c>
      <c r="C34" s="136"/>
      <c r="D34" s="217"/>
      <c r="E34" s="429"/>
      <c r="F34" s="339"/>
      <c r="G34" s="421"/>
      <c r="H34" s="423"/>
      <c r="I34" s="129"/>
      <c r="J34" s="139"/>
      <c r="K34" s="129"/>
      <c r="L34" s="139"/>
      <c r="M34" s="129"/>
      <c r="N34" s="139"/>
    </row>
    <row r="35" spans="1:14" ht="12.75" customHeight="1" thickTop="1">
      <c r="A35" s="432" t="s">
        <v>23</v>
      </c>
      <c r="B35" s="92" t="s">
        <v>94</v>
      </c>
      <c r="C35" s="105"/>
      <c r="D35" s="209"/>
      <c r="E35" s="428"/>
      <c r="F35" s="361"/>
      <c r="G35" s="25"/>
      <c r="H35" s="222"/>
      <c r="I35" s="127"/>
      <c r="J35" s="137"/>
      <c r="K35" s="127"/>
      <c r="L35" s="137"/>
      <c r="M35" s="127"/>
      <c r="N35" s="137"/>
    </row>
    <row r="36" spans="1:14" ht="12.75" customHeight="1">
      <c r="A36" s="433"/>
      <c r="B36" s="95" t="s">
        <v>101</v>
      </c>
      <c r="C36" s="105"/>
      <c r="D36" s="210"/>
      <c r="E36" s="429"/>
      <c r="F36" s="339"/>
      <c r="G36" s="420"/>
      <c r="H36" s="422"/>
      <c r="I36" s="128"/>
      <c r="J36" s="138"/>
      <c r="K36" s="128"/>
      <c r="L36" s="138"/>
      <c r="M36" s="128"/>
      <c r="N36" s="138"/>
    </row>
    <row r="37" spans="1:14" ht="12.75" customHeight="1" thickBot="1">
      <c r="A37" s="433"/>
      <c r="B37" s="95" t="s">
        <v>113</v>
      </c>
      <c r="C37" s="105"/>
      <c r="D37" s="210"/>
      <c r="E37" s="429"/>
      <c r="F37" s="339"/>
      <c r="G37" s="421"/>
      <c r="H37" s="423"/>
      <c r="I37" s="129"/>
      <c r="J37" s="139"/>
      <c r="K37" s="129"/>
      <c r="L37" s="139"/>
      <c r="M37" s="129"/>
      <c r="N37" s="139"/>
    </row>
    <row r="38" spans="1:14" ht="13.5" thickTop="1">
      <c r="A38" s="432" t="s">
        <v>24</v>
      </c>
      <c r="B38" s="134" t="s">
        <v>94</v>
      </c>
      <c r="C38" s="127"/>
      <c r="D38" s="209"/>
      <c r="E38" s="369"/>
      <c r="F38" s="361"/>
      <c r="G38" s="25"/>
      <c r="H38" s="222"/>
      <c r="I38" s="127"/>
      <c r="J38" s="137"/>
      <c r="K38" s="127"/>
      <c r="L38" s="137"/>
      <c r="M38" s="127"/>
      <c r="N38" s="137"/>
    </row>
    <row r="39" spans="1:14" ht="15" customHeight="1">
      <c r="A39" s="433"/>
      <c r="B39" s="135" t="s">
        <v>101</v>
      </c>
      <c r="C39" s="128"/>
      <c r="D39" s="210"/>
      <c r="E39" s="316"/>
      <c r="F39" s="339"/>
      <c r="G39" s="420"/>
      <c r="H39" s="422"/>
      <c r="I39" s="128"/>
      <c r="J39" s="138"/>
      <c r="K39" s="128"/>
      <c r="L39" s="138"/>
      <c r="M39" s="128"/>
      <c r="N39" s="138"/>
    </row>
    <row r="40" spans="1:14" ht="15" customHeight="1" thickBot="1">
      <c r="A40" s="433"/>
      <c r="B40" s="135" t="s">
        <v>113</v>
      </c>
      <c r="C40" s="129"/>
      <c r="D40" s="210"/>
      <c r="E40" s="316"/>
      <c r="F40" s="339"/>
      <c r="G40" s="421"/>
      <c r="H40" s="423"/>
      <c r="I40" s="129"/>
      <c r="J40" s="139"/>
      <c r="K40" s="129"/>
      <c r="L40" s="139"/>
      <c r="M40" s="129"/>
      <c r="N40" s="139"/>
    </row>
    <row r="41" spans="1:14" ht="13.5" thickTop="1">
      <c r="A41" s="432" t="s">
        <v>25</v>
      </c>
      <c r="B41" s="134" t="s">
        <v>94</v>
      </c>
      <c r="C41" s="147"/>
      <c r="D41" s="209"/>
      <c r="E41" s="369"/>
      <c r="F41" s="361"/>
      <c r="G41" s="323"/>
      <c r="H41" s="222"/>
      <c r="I41" s="127"/>
      <c r="J41" s="137"/>
      <c r="K41" s="127"/>
      <c r="L41" s="137"/>
      <c r="M41" s="127"/>
      <c r="N41" s="137"/>
    </row>
    <row r="42" spans="1:14" ht="15" customHeight="1">
      <c r="A42" s="433"/>
      <c r="B42" s="135" t="s">
        <v>101</v>
      </c>
      <c r="C42" s="148"/>
      <c r="D42" s="210"/>
      <c r="E42" s="316"/>
      <c r="F42" s="339"/>
      <c r="G42" s="324"/>
      <c r="H42" s="422"/>
      <c r="I42" s="128"/>
      <c r="J42" s="138"/>
      <c r="K42" s="128"/>
      <c r="L42" s="138"/>
      <c r="M42" s="128"/>
      <c r="N42" s="138"/>
    </row>
    <row r="43" spans="1:14" ht="15" customHeight="1" thickBot="1">
      <c r="A43" s="433"/>
      <c r="B43" s="135" t="s">
        <v>113</v>
      </c>
      <c r="C43" s="149"/>
      <c r="D43" s="210"/>
      <c r="E43" s="316"/>
      <c r="F43" s="339"/>
      <c r="G43" s="223"/>
      <c r="H43" s="423"/>
      <c r="I43" s="129"/>
      <c r="J43" s="139"/>
      <c r="K43" s="129"/>
      <c r="L43" s="139"/>
      <c r="M43" s="129"/>
      <c r="N43" s="139"/>
    </row>
    <row r="44" spans="1:14" ht="12.75">
      <c r="A44" s="438" t="s">
        <v>26</v>
      </c>
      <c r="B44" s="181" t="s">
        <v>94</v>
      </c>
      <c r="C44" s="127"/>
      <c r="D44" s="209"/>
      <c r="E44" s="425"/>
      <c r="F44" s="425"/>
      <c r="G44" s="323"/>
      <c r="H44" s="325"/>
      <c r="I44" s="127"/>
      <c r="J44" s="137"/>
      <c r="K44" s="127"/>
      <c r="L44" s="137"/>
      <c r="M44" s="127"/>
      <c r="N44" s="137"/>
    </row>
    <row r="45" spans="1:14" ht="15" customHeight="1">
      <c r="A45" s="439"/>
      <c r="B45" s="182" t="s">
        <v>101</v>
      </c>
      <c r="C45" s="128"/>
      <c r="D45" s="210"/>
      <c r="E45" s="426"/>
      <c r="F45" s="426"/>
      <c r="G45" s="324"/>
      <c r="H45" s="326"/>
      <c r="I45" s="128"/>
      <c r="J45" s="138"/>
      <c r="K45" s="128"/>
      <c r="L45" s="138"/>
      <c r="M45" s="128"/>
      <c r="N45" s="138"/>
    </row>
    <row r="46" spans="1:14" ht="15" customHeight="1" thickBot="1">
      <c r="A46" s="440"/>
      <c r="B46" s="183" t="s">
        <v>113</v>
      </c>
      <c r="C46" s="129"/>
      <c r="D46" s="210"/>
      <c r="E46" s="427"/>
      <c r="F46" s="427"/>
      <c r="G46" s="223"/>
      <c r="H46" s="224"/>
      <c r="I46" s="129"/>
      <c r="J46" s="139"/>
      <c r="K46" s="129"/>
      <c r="L46" s="139"/>
      <c r="M46" s="129"/>
      <c r="N46" s="13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36:H37"/>
    <mergeCell ref="H44:H45"/>
    <mergeCell ref="G36:G37"/>
    <mergeCell ref="G41:G42"/>
    <mergeCell ref="G39:G40"/>
    <mergeCell ref="H39:H40"/>
    <mergeCell ref="H42:H43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C17" sqref="C17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349"/>
      <c r="C10" s="316"/>
      <c r="D10" s="339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52" t="s">
        <v>16</v>
      </c>
      <c r="B11" s="92" t="s">
        <v>94</v>
      </c>
      <c r="C11" s="229">
        <v>2320</v>
      </c>
      <c r="D11" s="230">
        <v>12.317</v>
      </c>
      <c r="E11" s="445">
        <v>0</v>
      </c>
      <c r="F11" s="446">
        <v>22.54</v>
      </c>
      <c r="G11" s="236">
        <v>36049</v>
      </c>
      <c r="H11" s="231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68"/>
      <c r="B12" s="93" t="s">
        <v>111</v>
      </c>
      <c r="C12" s="232">
        <v>17.25</v>
      </c>
      <c r="D12" s="233">
        <f>46.514*1.075*1.2</f>
        <v>60.00306</v>
      </c>
      <c r="E12" s="320"/>
      <c r="F12" s="444"/>
      <c r="G12" s="235">
        <v>946.5</v>
      </c>
      <c r="H12" s="234">
        <v>47.23</v>
      </c>
      <c r="I12" s="7"/>
      <c r="J12" s="8"/>
      <c r="K12" s="7"/>
      <c r="L12" s="8"/>
      <c r="M12" s="7"/>
      <c r="N12" s="8"/>
    </row>
    <row r="13" spans="1:14" ht="15" customHeight="1">
      <c r="A13" s="367" t="s">
        <v>17</v>
      </c>
      <c r="B13" s="92" t="s">
        <v>94</v>
      </c>
      <c r="C13" s="124">
        <v>4420</v>
      </c>
      <c r="D13" s="230">
        <v>12.317</v>
      </c>
      <c r="E13" s="319">
        <v>57</v>
      </c>
      <c r="F13" s="441">
        <v>22.54</v>
      </c>
      <c r="G13" s="236">
        <v>18657</v>
      </c>
      <c r="H13" s="231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68"/>
      <c r="B14" s="93" t="s">
        <v>111</v>
      </c>
      <c r="C14" s="232">
        <v>17.25</v>
      </c>
      <c r="D14" s="233">
        <f>46.514*1.075*1.2</f>
        <v>60.00306</v>
      </c>
      <c r="E14" s="320"/>
      <c r="F14" s="442"/>
      <c r="G14" s="235">
        <v>846.5</v>
      </c>
      <c r="H14" s="234">
        <v>47.23</v>
      </c>
      <c r="I14" s="21"/>
      <c r="J14" s="22"/>
      <c r="K14" s="21"/>
      <c r="L14" s="22"/>
      <c r="M14" s="21"/>
      <c r="N14" s="22"/>
    </row>
    <row r="15" spans="1:14" ht="15" customHeight="1">
      <c r="A15" s="367" t="s">
        <v>18</v>
      </c>
      <c r="B15" s="92" t="s">
        <v>94</v>
      </c>
      <c r="C15" s="124">
        <v>0</v>
      </c>
      <c r="D15" s="230">
        <v>12.317</v>
      </c>
      <c r="E15" s="319">
        <v>68</v>
      </c>
      <c r="F15" s="441">
        <v>22.54</v>
      </c>
      <c r="G15" s="236">
        <v>13312</v>
      </c>
      <c r="H15" s="231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68"/>
      <c r="B16" s="93" t="s">
        <v>111</v>
      </c>
      <c r="C16" s="232">
        <v>17.25</v>
      </c>
      <c r="D16" s="233">
        <v>60.003</v>
      </c>
      <c r="E16" s="320"/>
      <c r="F16" s="442"/>
      <c r="G16" s="235">
        <v>846.5</v>
      </c>
      <c r="H16" s="234">
        <v>47.23</v>
      </c>
      <c r="I16" s="21"/>
      <c r="J16" s="22"/>
      <c r="K16" s="21"/>
      <c r="L16" s="22"/>
      <c r="M16" s="21"/>
      <c r="N16" s="22"/>
    </row>
    <row r="17" spans="1:14" ht="15" customHeight="1">
      <c r="A17" s="367" t="s">
        <v>19</v>
      </c>
      <c r="B17" s="92" t="s">
        <v>94</v>
      </c>
      <c r="C17" s="124"/>
      <c r="D17" s="230"/>
      <c r="E17" s="319"/>
      <c r="F17" s="441"/>
      <c r="G17" s="236"/>
      <c r="H17" s="231"/>
      <c r="I17" s="14"/>
      <c r="J17" s="15"/>
      <c r="K17" s="14"/>
      <c r="L17" s="15"/>
      <c r="M17" s="14"/>
      <c r="N17" s="15"/>
    </row>
    <row r="18" spans="1:14" ht="13.5" thickBot="1">
      <c r="A18" s="368"/>
      <c r="B18" s="93" t="s">
        <v>111</v>
      </c>
      <c r="C18" s="232"/>
      <c r="D18" s="233"/>
      <c r="E18" s="320"/>
      <c r="F18" s="442"/>
      <c r="G18" s="235"/>
      <c r="H18" s="234"/>
      <c r="I18" s="21"/>
      <c r="J18" s="22"/>
      <c r="K18" s="21"/>
      <c r="L18" s="22"/>
      <c r="M18" s="21"/>
      <c r="N18" s="22"/>
    </row>
    <row r="19" spans="1:14" ht="12.75">
      <c r="A19" s="367" t="s">
        <v>20</v>
      </c>
      <c r="B19" s="92" t="s">
        <v>94</v>
      </c>
      <c r="C19" s="124"/>
      <c r="D19" s="230"/>
      <c r="E19" s="319"/>
      <c r="F19" s="441"/>
      <c r="G19" s="236"/>
      <c r="H19" s="231"/>
      <c r="I19" s="14"/>
      <c r="J19" s="15"/>
      <c r="K19" s="14"/>
      <c r="L19" s="15"/>
      <c r="M19" s="14"/>
      <c r="N19" s="15"/>
    </row>
    <row r="20" spans="1:14" ht="13.5" thickBot="1">
      <c r="A20" s="368"/>
      <c r="B20" s="93" t="s">
        <v>111</v>
      </c>
      <c r="C20" s="232"/>
      <c r="D20" s="233"/>
      <c r="E20" s="320"/>
      <c r="F20" s="442"/>
      <c r="G20" s="235"/>
      <c r="H20" s="234"/>
      <c r="I20" s="21"/>
      <c r="J20" s="22"/>
      <c r="K20" s="21"/>
      <c r="L20" s="22"/>
      <c r="M20" s="21"/>
      <c r="N20" s="22"/>
    </row>
    <row r="21" spans="1:14" ht="12.75">
      <c r="A21" s="367" t="s">
        <v>68</v>
      </c>
      <c r="B21" s="92" t="s">
        <v>94</v>
      </c>
      <c r="C21" s="123"/>
      <c r="D21" s="230"/>
      <c r="E21" s="319"/>
      <c r="F21" s="441"/>
      <c r="G21" s="236"/>
      <c r="H21" s="231"/>
      <c r="I21" s="14"/>
      <c r="J21" s="15"/>
      <c r="K21" s="14"/>
      <c r="L21" s="15"/>
      <c r="M21" s="14"/>
      <c r="N21" s="15"/>
    </row>
    <row r="22" spans="1:14" ht="13.5" thickBot="1">
      <c r="A22" s="368"/>
      <c r="B22" s="93" t="s">
        <v>111</v>
      </c>
      <c r="C22" s="232"/>
      <c r="D22" s="233"/>
      <c r="E22" s="320"/>
      <c r="F22" s="442"/>
      <c r="G22" s="235"/>
      <c r="H22" s="234"/>
      <c r="I22" s="21"/>
      <c r="J22" s="22"/>
      <c r="K22" s="21"/>
      <c r="L22" s="22"/>
      <c r="M22" s="21"/>
      <c r="N22" s="22"/>
    </row>
    <row r="23" spans="1:14" ht="12.75">
      <c r="A23" s="367" t="s">
        <v>69</v>
      </c>
      <c r="B23" s="92" t="s">
        <v>94</v>
      </c>
      <c r="C23" s="123"/>
      <c r="D23" s="230"/>
      <c r="E23" s="319"/>
      <c r="F23" s="443"/>
      <c r="G23" s="236"/>
      <c r="H23" s="231"/>
      <c r="I23" s="14"/>
      <c r="J23" s="15"/>
      <c r="K23" s="14"/>
      <c r="L23" s="15"/>
      <c r="M23" s="14"/>
      <c r="N23" s="15"/>
    </row>
    <row r="24" spans="1:14" ht="13.5" thickBot="1">
      <c r="A24" s="368"/>
      <c r="B24" s="93" t="s">
        <v>111</v>
      </c>
      <c r="C24" s="232"/>
      <c r="D24" s="233"/>
      <c r="E24" s="320"/>
      <c r="F24" s="444"/>
      <c r="G24" s="235"/>
      <c r="H24" s="234"/>
      <c r="I24" s="21"/>
      <c r="J24" s="22"/>
      <c r="K24" s="21"/>
      <c r="L24" s="22"/>
      <c r="M24" s="21"/>
      <c r="N24" s="22"/>
    </row>
    <row r="25" spans="1:14" ht="15.75" customHeight="1">
      <c r="A25" s="367" t="s">
        <v>22</v>
      </c>
      <c r="B25" s="92" t="s">
        <v>94</v>
      </c>
      <c r="C25" s="123"/>
      <c r="D25" s="230"/>
      <c r="E25" s="319"/>
      <c r="F25" s="443"/>
      <c r="G25" s="236"/>
      <c r="H25" s="231"/>
      <c r="I25" s="21"/>
      <c r="J25" s="22"/>
      <c r="K25" s="21"/>
      <c r="L25" s="22"/>
      <c r="M25" s="21"/>
      <c r="N25" s="22"/>
    </row>
    <row r="26" spans="1:14" ht="15" customHeight="1" thickBot="1">
      <c r="A26" s="368"/>
      <c r="B26" s="93" t="s">
        <v>111</v>
      </c>
      <c r="C26" s="232"/>
      <c r="D26" s="233"/>
      <c r="E26" s="320"/>
      <c r="F26" s="444"/>
      <c r="G26" s="235"/>
      <c r="H26" s="234"/>
      <c r="I26" s="4"/>
      <c r="J26" s="5"/>
      <c r="K26" s="4"/>
      <c r="L26" s="5"/>
      <c r="M26" s="4"/>
      <c r="N26" s="5"/>
    </row>
    <row r="27" spans="1:14" ht="12.75">
      <c r="A27" s="367" t="s">
        <v>23</v>
      </c>
      <c r="B27" s="92" t="s">
        <v>94</v>
      </c>
      <c r="C27" s="123"/>
      <c r="D27" s="230"/>
      <c r="E27" s="319"/>
      <c r="F27" s="443"/>
      <c r="G27" s="236"/>
      <c r="H27" s="231"/>
      <c r="I27" s="4"/>
      <c r="J27" s="5"/>
      <c r="K27" s="4"/>
      <c r="L27" s="5"/>
      <c r="M27" s="4"/>
      <c r="N27" s="5"/>
    </row>
    <row r="28" spans="1:14" ht="13.5" thickBot="1">
      <c r="A28" s="368"/>
      <c r="B28" s="93" t="s">
        <v>111</v>
      </c>
      <c r="C28" s="232"/>
      <c r="D28" s="233"/>
      <c r="E28" s="320"/>
      <c r="F28" s="444"/>
      <c r="G28" s="235"/>
      <c r="H28" s="234"/>
      <c r="I28" s="4"/>
      <c r="J28" s="5"/>
      <c r="K28" s="4"/>
      <c r="L28" s="5"/>
      <c r="M28" s="4"/>
      <c r="N28" s="5"/>
    </row>
    <row r="29" spans="1:14" ht="12.75">
      <c r="A29" s="367" t="s">
        <v>24</v>
      </c>
      <c r="B29" s="92" t="s">
        <v>94</v>
      </c>
      <c r="C29" s="123"/>
      <c r="D29" s="230"/>
      <c r="E29" s="319"/>
      <c r="F29" s="443"/>
      <c r="G29" s="236"/>
      <c r="H29" s="231"/>
      <c r="I29" s="4"/>
      <c r="J29" s="5"/>
      <c r="K29" s="4"/>
      <c r="L29" s="5"/>
      <c r="M29" s="4"/>
      <c r="N29" s="5"/>
    </row>
    <row r="30" spans="1:14" ht="13.5" thickBot="1">
      <c r="A30" s="368"/>
      <c r="B30" s="93" t="s">
        <v>111</v>
      </c>
      <c r="C30" s="232"/>
      <c r="D30" s="233"/>
      <c r="E30" s="320"/>
      <c r="F30" s="444"/>
      <c r="G30" s="235"/>
      <c r="H30" s="234"/>
      <c r="I30" s="4"/>
      <c r="J30" s="5"/>
      <c r="K30" s="4"/>
      <c r="L30" s="5"/>
      <c r="M30" s="4"/>
      <c r="N30" s="5"/>
    </row>
    <row r="31" spans="1:14" ht="12.75">
      <c r="A31" s="367" t="s">
        <v>25</v>
      </c>
      <c r="B31" s="92" t="s">
        <v>94</v>
      </c>
      <c r="C31" s="123"/>
      <c r="D31" s="230"/>
      <c r="E31" s="319"/>
      <c r="F31" s="443"/>
      <c r="G31" s="236"/>
      <c r="H31" s="231"/>
      <c r="I31" s="4"/>
      <c r="J31" s="5"/>
      <c r="K31" s="4"/>
      <c r="L31" s="5"/>
      <c r="M31" s="4"/>
      <c r="N31" s="5"/>
    </row>
    <row r="32" spans="1:14" ht="13.5" thickBot="1">
      <c r="A32" s="368"/>
      <c r="B32" s="93" t="s">
        <v>111</v>
      </c>
      <c r="C32" s="232"/>
      <c r="D32" s="233"/>
      <c r="E32" s="320"/>
      <c r="F32" s="444"/>
      <c r="G32" s="235"/>
      <c r="H32" s="234"/>
      <c r="I32" s="4"/>
      <c r="J32" s="5"/>
      <c r="K32" s="4"/>
      <c r="L32" s="5"/>
      <c r="M32" s="4"/>
      <c r="N32" s="5"/>
    </row>
    <row r="33" spans="1:14" ht="12.75">
      <c r="A33" s="367" t="s">
        <v>26</v>
      </c>
      <c r="B33" s="92" t="s">
        <v>94</v>
      </c>
      <c r="C33" s="123"/>
      <c r="D33" s="230"/>
      <c r="E33" s="319"/>
      <c r="F33" s="443"/>
      <c r="G33" s="236"/>
      <c r="H33" s="231"/>
      <c r="I33" s="14"/>
      <c r="J33" s="15"/>
      <c r="K33" s="14"/>
      <c r="L33" s="15"/>
      <c r="M33" s="14"/>
      <c r="N33" s="15"/>
    </row>
    <row r="34" spans="1:14" ht="13.5" thickBot="1">
      <c r="A34" s="317"/>
      <c r="B34" s="93" t="s">
        <v>111</v>
      </c>
      <c r="C34" s="237"/>
      <c r="D34" s="233"/>
      <c r="E34" s="447"/>
      <c r="F34" s="448"/>
      <c r="G34" s="235"/>
      <c r="H34" s="23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6" t="s">
        <v>32</v>
      </c>
      <c r="B36" s="346"/>
      <c r="C36" s="346"/>
      <c r="D36" s="34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6" t="s">
        <v>35</v>
      </c>
      <c r="C38" s="346"/>
      <c r="D38" s="346"/>
      <c r="E38" s="34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6" t="s">
        <v>34</v>
      </c>
      <c r="C39" s="346"/>
      <c r="D39" s="34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C20" sqref="C20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56" t="s">
        <v>29</v>
      </c>
      <c r="J1" s="456"/>
      <c r="K1" s="456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56" t="s">
        <v>2</v>
      </c>
      <c r="J2" s="456"/>
      <c r="K2" s="456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92" t="s">
        <v>94</v>
      </c>
      <c r="C11" s="189">
        <v>2340</v>
      </c>
      <c r="D11" s="243">
        <f>10.681*1.075*1.2</f>
        <v>13.778489999999998</v>
      </c>
      <c r="E11" s="343">
        <v>400</v>
      </c>
      <c r="F11" s="338">
        <v>22.54</v>
      </c>
      <c r="G11" s="25">
        <v>38180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33"/>
      <c r="B12" s="95" t="s">
        <v>101</v>
      </c>
      <c r="C12" s="105">
        <v>0</v>
      </c>
      <c r="D12" s="244">
        <f>5.597*1.075*1.2</f>
        <v>7.220129999999999</v>
      </c>
      <c r="E12" s="429"/>
      <c r="F12" s="339"/>
      <c r="G12" s="420">
        <v>717.85</v>
      </c>
      <c r="H12" s="339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33"/>
      <c r="B13" s="95" t="s">
        <v>113</v>
      </c>
      <c r="C13" s="105">
        <v>17.25</v>
      </c>
      <c r="D13" s="136">
        <v>60.0031</v>
      </c>
      <c r="E13" s="429"/>
      <c r="F13" s="339"/>
      <c r="G13" s="421"/>
      <c r="H13" s="362"/>
      <c r="I13" s="7"/>
      <c r="J13" s="8"/>
      <c r="K13" s="7"/>
      <c r="L13" s="8"/>
      <c r="M13" s="7"/>
      <c r="N13" s="8"/>
    </row>
    <row r="14" spans="1:14" ht="15.75" customHeight="1">
      <c r="A14" s="432" t="s">
        <v>17</v>
      </c>
      <c r="B14" s="92" t="s">
        <v>94</v>
      </c>
      <c r="C14" s="190">
        <v>2880</v>
      </c>
      <c r="D14" s="243">
        <f>10.681*1.075*1.2</f>
        <v>13.778489999999998</v>
      </c>
      <c r="E14" s="428">
        <f>1435</f>
        <v>1435</v>
      </c>
      <c r="F14" s="449">
        <v>22.54</v>
      </c>
      <c r="G14" s="25">
        <v>29470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33"/>
      <c r="B15" s="95" t="s">
        <v>101</v>
      </c>
      <c r="C15" s="105">
        <v>0</v>
      </c>
      <c r="D15" s="244">
        <f>5.597*1.075*1.2</f>
        <v>7.220129999999999</v>
      </c>
      <c r="E15" s="429"/>
      <c r="F15" s="450"/>
      <c r="G15" s="420">
        <v>717.85</v>
      </c>
      <c r="H15" s="339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33"/>
      <c r="B16" s="95" t="s">
        <v>113</v>
      </c>
      <c r="C16" s="105">
        <v>17.25</v>
      </c>
      <c r="D16" s="136">
        <v>60.0031</v>
      </c>
      <c r="E16" s="429"/>
      <c r="F16" s="450"/>
      <c r="G16" s="421"/>
      <c r="H16" s="362"/>
      <c r="I16" s="7"/>
      <c r="J16" s="8"/>
      <c r="K16" s="7"/>
      <c r="L16" s="8"/>
      <c r="M16" s="7"/>
      <c r="N16" s="8"/>
    </row>
    <row r="17" spans="1:14" ht="15.75" customHeight="1">
      <c r="A17" s="432" t="s">
        <v>18</v>
      </c>
      <c r="B17" s="92" t="s">
        <v>94</v>
      </c>
      <c r="C17" s="190">
        <v>8520</v>
      </c>
      <c r="D17" s="243">
        <f>10.681*1.075*1.2</f>
        <v>13.778489999999998</v>
      </c>
      <c r="E17" s="428">
        <v>922</v>
      </c>
      <c r="F17" s="449">
        <v>22.54</v>
      </c>
      <c r="G17" s="25">
        <v>20470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33"/>
      <c r="B18" s="95" t="s">
        <v>101</v>
      </c>
      <c r="C18" s="105">
        <v>0</v>
      </c>
      <c r="D18" s="244">
        <f>5.597*1.075*1.2</f>
        <v>7.220129999999999</v>
      </c>
      <c r="E18" s="429"/>
      <c r="F18" s="450"/>
      <c r="G18" s="420">
        <v>717.85</v>
      </c>
      <c r="H18" s="339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33"/>
      <c r="B19" s="95" t="s">
        <v>113</v>
      </c>
      <c r="C19" s="105">
        <v>17.25</v>
      </c>
      <c r="D19" s="136">
        <v>60.0031</v>
      </c>
      <c r="E19" s="429"/>
      <c r="F19" s="450"/>
      <c r="G19" s="421"/>
      <c r="H19" s="362"/>
      <c r="I19" s="7"/>
      <c r="J19" s="8"/>
      <c r="K19" s="7"/>
      <c r="L19" s="8"/>
      <c r="M19" s="7"/>
      <c r="N19" s="8"/>
    </row>
    <row r="20" spans="1:14" ht="15" customHeight="1">
      <c r="A20" s="432" t="s">
        <v>19</v>
      </c>
      <c r="B20" s="92" t="s">
        <v>94</v>
      </c>
      <c r="C20" s="190"/>
      <c r="D20" s="214"/>
      <c r="E20" s="428"/>
      <c r="F20" s="449"/>
      <c r="G20" s="25"/>
      <c r="H20" s="15"/>
      <c r="I20" s="14"/>
      <c r="J20" s="15"/>
      <c r="K20" s="14"/>
      <c r="L20" s="15"/>
      <c r="M20" s="14"/>
      <c r="N20" s="15"/>
    </row>
    <row r="21" spans="1:14" ht="15" customHeight="1">
      <c r="A21" s="433"/>
      <c r="B21" s="95" t="s">
        <v>101</v>
      </c>
      <c r="C21" s="105"/>
      <c r="D21" s="215"/>
      <c r="E21" s="429"/>
      <c r="F21" s="450"/>
      <c r="G21" s="420"/>
      <c r="H21" s="339"/>
      <c r="I21" s="7"/>
      <c r="J21" s="8"/>
      <c r="K21" s="7"/>
      <c r="L21" s="8"/>
      <c r="M21" s="7"/>
      <c r="N21" s="8"/>
    </row>
    <row r="22" spans="1:14" ht="15" customHeight="1" thickBot="1">
      <c r="A22" s="433"/>
      <c r="B22" s="95" t="s">
        <v>113</v>
      </c>
      <c r="C22" s="105"/>
      <c r="D22" s="217"/>
      <c r="E22" s="429"/>
      <c r="F22" s="450"/>
      <c r="G22" s="421"/>
      <c r="H22" s="362"/>
      <c r="I22" s="7"/>
      <c r="J22" s="8"/>
      <c r="K22" s="7"/>
      <c r="L22" s="8"/>
      <c r="M22" s="7"/>
      <c r="N22" s="8"/>
    </row>
    <row r="23" spans="1:14" ht="12.75">
      <c r="A23" s="432" t="s">
        <v>20</v>
      </c>
      <c r="B23" s="92" t="s">
        <v>94</v>
      </c>
      <c r="C23" s="190"/>
      <c r="D23" s="214"/>
      <c r="E23" s="428"/>
      <c r="F23" s="449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33"/>
      <c r="B24" s="95" t="s">
        <v>101</v>
      </c>
      <c r="C24" s="105"/>
      <c r="D24" s="215"/>
      <c r="E24" s="429"/>
      <c r="F24" s="450"/>
      <c r="G24" s="420"/>
      <c r="H24" s="339"/>
      <c r="I24" s="7"/>
      <c r="J24" s="8"/>
      <c r="K24" s="7"/>
      <c r="L24" s="8"/>
      <c r="M24" s="7"/>
      <c r="N24" s="8"/>
    </row>
    <row r="25" spans="1:14" ht="13.5" thickBot="1">
      <c r="A25" s="433"/>
      <c r="B25" s="95" t="s">
        <v>113</v>
      </c>
      <c r="C25" s="105"/>
      <c r="D25" s="217"/>
      <c r="E25" s="429"/>
      <c r="F25" s="450"/>
      <c r="G25" s="421"/>
      <c r="H25" s="362"/>
      <c r="I25" s="7"/>
      <c r="J25" s="8"/>
      <c r="K25" s="7"/>
      <c r="L25" s="8"/>
      <c r="M25" s="7"/>
      <c r="N25" s="8"/>
    </row>
    <row r="26" spans="1:14" ht="12.75">
      <c r="A26" s="432" t="s">
        <v>68</v>
      </c>
      <c r="B26" s="92" t="s">
        <v>94</v>
      </c>
      <c r="C26" s="104"/>
      <c r="D26" s="214"/>
      <c r="E26" s="428"/>
      <c r="F26" s="449"/>
      <c r="G26" s="25"/>
      <c r="H26" s="15"/>
      <c r="I26" s="14"/>
      <c r="J26" s="15"/>
      <c r="K26" s="14"/>
      <c r="L26" s="15"/>
      <c r="M26" s="14"/>
      <c r="N26" s="15"/>
    </row>
    <row r="27" spans="1:14" ht="12.75">
      <c r="A27" s="433"/>
      <c r="B27" s="95" t="s">
        <v>101</v>
      </c>
      <c r="C27" s="105"/>
      <c r="D27" s="215"/>
      <c r="E27" s="429"/>
      <c r="F27" s="450"/>
      <c r="G27" s="420"/>
      <c r="H27" s="339"/>
      <c r="I27" s="7"/>
      <c r="J27" s="8"/>
      <c r="K27" s="7"/>
      <c r="L27" s="8"/>
      <c r="M27" s="7"/>
      <c r="N27" s="8"/>
    </row>
    <row r="28" spans="1:14" ht="13.5" thickBot="1">
      <c r="A28" s="433"/>
      <c r="B28" s="95" t="s">
        <v>113</v>
      </c>
      <c r="C28" s="105"/>
      <c r="D28" s="217"/>
      <c r="E28" s="429"/>
      <c r="F28" s="450"/>
      <c r="G28" s="421"/>
      <c r="H28" s="362"/>
      <c r="I28" s="7"/>
      <c r="J28" s="8"/>
      <c r="K28" s="7"/>
      <c r="L28" s="8"/>
      <c r="M28" s="7"/>
      <c r="N28" s="8"/>
    </row>
    <row r="29" spans="1:14" ht="12.75">
      <c r="A29" s="432" t="s">
        <v>69</v>
      </c>
      <c r="B29" s="92" t="s">
        <v>94</v>
      </c>
      <c r="C29" s="104"/>
      <c r="D29" s="214"/>
      <c r="E29" s="428"/>
      <c r="F29" s="361"/>
      <c r="G29" s="25"/>
      <c r="H29" s="15"/>
      <c r="I29" s="14"/>
      <c r="J29" s="15"/>
      <c r="K29" s="14"/>
      <c r="L29" s="15"/>
      <c r="M29" s="14"/>
      <c r="N29" s="15"/>
    </row>
    <row r="30" spans="1:14" ht="12.75">
      <c r="A30" s="433"/>
      <c r="B30" s="95" t="s">
        <v>101</v>
      </c>
      <c r="C30" s="105"/>
      <c r="D30" s="215"/>
      <c r="E30" s="429"/>
      <c r="F30" s="339"/>
      <c r="G30" s="420"/>
      <c r="H30" s="339"/>
      <c r="I30" s="7"/>
      <c r="J30" s="8"/>
      <c r="K30" s="7"/>
      <c r="L30" s="8"/>
      <c r="M30" s="7"/>
      <c r="N30" s="8"/>
    </row>
    <row r="31" spans="1:14" ht="13.5" thickBot="1">
      <c r="A31" s="433"/>
      <c r="B31" s="95" t="s">
        <v>113</v>
      </c>
      <c r="C31" s="105"/>
      <c r="D31" s="217"/>
      <c r="E31" s="429"/>
      <c r="F31" s="339"/>
      <c r="G31" s="421"/>
      <c r="H31" s="362"/>
      <c r="I31" s="7"/>
      <c r="J31" s="8"/>
      <c r="K31" s="7"/>
      <c r="L31" s="8"/>
      <c r="M31" s="7"/>
      <c r="N31" s="8"/>
    </row>
    <row r="32" spans="1:14" ht="12.75">
      <c r="A32" s="432" t="s">
        <v>22</v>
      </c>
      <c r="B32" s="97" t="s">
        <v>94</v>
      </c>
      <c r="C32" s="104"/>
      <c r="D32" s="214"/>
      <c r="E32" s="428"/>
      <c r="F32" s="361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33"/>
      <c r="B33" s="93" t="s">
        <v>95</v>
      </c>
      <c r="C33" s="105"/>
      <c r="D33" s="215"/>
      <c r="E33" s="429"/>
      <c r="F33" s="339"/>
      <c r="G33" s="420"/>
      <c r="H33" s="339"/>
      <c r="I33" s="21"/>
      <c r="J33" s="22"/>
      <c r="K33" s="21"/>
      <c r="L33" s="22"/>
      <c r="M33" s="21"/>
      <c r="N33" s="22"/>
    </row>
    <row r="34" spans="1:14" ht="13.5" thickBot="1">
      <c r="A34" s="433"/>
      <c r="B34" s="97" t="s">
        <v>113</v>
      </c>
      <c r="C34" s="105"/>
      <c r="D34" s="217"/>
      <c r="E34" s="429"/>
      <c r="F34" s="339"/>
      <c r="G34" s="421"/>
      <c r="H34" s="362"/>
      <c r="I34" s="21"/>
      <c r="J34" s="22"/>
      <c r="K34" s="21"/>
      <c r="L34" s="22"/>
      <c r="M34" s="21"/>
      <c r="N34" s="22"/>
    </row>
    <row r="35" spans="1:14" ht="12.75">
      <c r="A35" s="432" t="s">
        <v>23</v>
      </c>
      <c r="B35" s="97" t="s">
        <v>94</v>
      </c>
      <c r="C35" s="104"/>
      <c r="D35" s="208"/>
      <c r="E35" s="451"/>
      <c r="F35" s="361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33"/>
      <c r="B36" s="93" t="s">
        <v>95</v>
      </c>
      <c r="C36" s="105"/>
      <c r="D36" s="207"/>
      <c r="E36" s="452"/>
      <c r="F36" s="339"/>
      <c r="G36" s="420"/>
      <c r="H36" s="339"/>
      <c r="I36" s="4"/>
      <c r="J36" s="5"/>
      <c r="K36" s="4"/>
      <c r="L36" s="5"/>
      <c r="M36" s="4"/>
      <c r="N36" s="5"/>
    </row>
    <row r="37" spans="1:14" ht="15" customHeight="1">
      <c r="A37" s="433"/>
      <c r="B37" s="97" t="s">
        <v>94</v>
      </c>
      <c r="C37" s="105"/>
      <c r="D37" s="8"/>
      <c r="E37" s="452"/>
      <c r="F37" s="339"/>
      <c r="G37" s="421"/>
      <c r="H37" s="362"/>
      <c r="I37" s="4"/>
      <c r="J37" s="5"/>
      <c r="K37" s="4"/>
      <c r="L37" s="5"/>
      <c r="M37" s="4"/>
      <c r="N37" s="5"/>
    </row>
    <row r="38" spans="1:14" ht="12.75">
      <c r="A38" s="432" t="s">
        <v>24</v>
      </c>
      <c r="B38" s="97" t="s">
        <v>94</v>
      </c>
      <c r="C38" s="104"/>
      <c r="D38" s="208"/>
      <c r="E38" s="428"/>
      <c r="F38" s="361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33"/>
      <c r="B39" s="99" t="s">
        <v>95</v>
      </c>
      <c r="C39" s="105"/>
      <c r="D39" s="207"/>
      <c r="E39" s="429"/>
      <c r="F39" s="339"/>
      <c r="G39" s="420"/>
      <c r="H39" s="339"/>
      <c r="I39" s="4"/>
      <c r="J39" s="5"/>
      <c r="K39" s="4"/>
      <c r="L39" s="5"/>
      <c r="M39" s="4"/>
      <c r="N39" s="5"/>
    </row>
    <row r="40" spans="1:14" ht="15" customHeight="1">
      <c r="A40" s="433"/>
      <c r="B40" s="97" t="s">
        <v>94</v>
      </c>
      <c r="C40" s="105"/>
      <c r="D40" s="8"/>
      <c r="E40" s="429"/>
      <c r="F40" s="339"/>
      <c r="G40" s="421"/>
      <c r="H40" s="362"/>
      <c r="I40" s="4"/>
      <c r="J40" s="5"/>
      <c r="K40" s="4"/>
      <c r="L40" s="5"/>
      <c r="M40" s="4"/>
      <c r="N40" s="5"/>
    </row>
    <row r="41" spans="1:14" ht="12.75">
      <c r="A41" s="432" t="s">
        <v>25</v>
      </c>
      <c r="B41" s="97" t="s">
        <v>94</v>
      </c>
      <c r="C41" s="104"/>
      <c r="D41" s="208"/>
      <c r="E41" s="428"/>
      <c r="F41" s="361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33"/>
      <c r="B42" s="99" t="s">
        <v>95</v>
      </c>
      <c r="C42" s="105"/>
      <c r="D42" s="207"/>
      <c r="E42" s="429"/>
      <c r="F42" s="339"/>
      <c r="G42" s="420"/>
      <c r="H42" s="339"/>
      <c r="I42" s="4"/>
      <c r="J42" s="5"/>
      <c r="K42" s="4"/>
      <c r="L42" s="5"/>
      <c r="M42" s="4"/>
      <c r="N42" s="5"/>
    </row>
    <row r="43" spans="1:14" ht="15" customHeight="1" thickBot="1">
      <c r="A43" s="433"/>
      <c r="B43" s="97" t="s">
        <v>94</v>
      </c>
      <c r="C43" s="105"/>
      <c r="D43" s="8"/>
      <c r="E43" s="429"/>
      <c r="F43" s="339"/>
      <c r="G43" s="421"/>
      <c r="H43" s="362"/>
      <c r="I43" s="14"/>
      <c r="J43" s="15"/>
      <c r="K43" s="14"/>
      <c r="L43" s="15"/>
      <c r="M43" s="14"/>
      <c r="N43" s="15"/>
    </row>
    <row r="44" spans="1:14" ht="12.75">
      <c r="A44" s="438" t="s">
        <v>26</v>
      </c>
      <c r="B44" s="181" t="s">
        <v>94</v>
      </c>
      <c r="C44" s="77"/>
      <c r="D44" s="243"/>
      <c r="E44" s="453"/>
      <c r="F44" s="457"/>
      <c r="G44" s="25"/>
      <c r="H44" s="15"/>
      <c r="I44" s="165"/>
      <c r="J44" s="166"/>
      <c r="K44" s="165"/>
      <c r="L44" s="166"/>
      <c r="M44" s="165"/>
      <c r="N44" s="166"/>
    </row>
    <row r="45" spans="1:14" ht="15" customHeight="1" thickBot="1">
      <c r="A45" s="439"/>
      <c r="B45" s="183" t="s">
        <v>95</v>
      </c>
      <c r="C45" s="78"/>
      <c r="D45" s="244"/>
      <c r="E45" s="316"/>
      <c r="F45" s="339"/>
      <c r="G45" s="420"/>
      <c r="H45" s="339"/>
      <c r="I45" s="185"/>
      <c r="J45" s="114"/>
      <c r="K45" s="185"/>
      <c r="L45" s="114"/>
      <c r="M45" s="185"/>
      <c r="N45" s="114"/>
    </row>
    <row r="46" spans="1:14" ht="15" customHeight="1" thickBot="1">
      <c r="A46" s="440"/>
      <c r="B46" s="184" t="s">
        <v>94</v>
      </c>
      <c r="C46" s="136"/>
      <c r="D46" s="136"/>
      <c r="E46" s="454"/>
      <c r="F46" s="458"/>
      <c r="G46" s="421"/>
      <c r="H46" s="362"/>
      <c r="I46" s="186"/>
      <c r="J46" s="115"/>
      <c r="K46" s="186"/>
      <c r="L46" s="115"/>
      <c r="M46" s="186"/>
      <c r="N46" s="1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H27:H28"/>
    <mergeCell ref="F26:F28"/>
    <mergeCell ref="H18:H19"/>
    <mergeCell ref="G21:G22"/>
    <mergeCell ref="H21:H22"/>
    <mergeCell ref="E32:E34"/>
    <mergeCell ref="F44:F46"/>
    <mergeCell ref="G24:G25"/>
    <mergeCell ref="G33:G34"/>
    <mergeCell ref="G36:G37"/>
    <mergeCell ref="F32:F34"/>
    <mergeCell ref="F35:F37"/>
    <mergeCell ref="G30:G31"/>
    <mergeCell ref="G27:G28"/>
    <mergeCell ref="F41:F43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E11:E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I9:J9"/>
    <mergeCell ref="F11:F13"/>
    <mergeCell ref="G12:G13"/>
    <mergeCell ref="H12:H13"/>
    <mergeCell ref="A11:A13"/>
    <mergeCell ref="E9:E10"/>
    <mergeCell ref="F9:F10"/>
    <mergeCell ref="G9:H9"/>
    <mergeCell ref="B9:C10"/>
    <mergeCell ref="A14:A16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B51:D51"/>
    <mergeCell ref="A48:D48"/>
    <mergeCell ref="E35:E37"/>
    <mergeCell ref="A41:A43"/>
    <mergeCell ref="E41:E43"/>
    <mergeCell ref="E44:E46"/>
    <mergeCell ref="H39:H40"/>
    <mergeCell ref="A35:A37"/>
    <mergeCell ref="H24:H25"/>
    <mergeCell ref="A32:A34"/>
    <mergeCell ref="H33:H34"/>
    <mergeCell ref="A23:A25"/>
    <mergeCell ref="H36:H37"/>
    <mergeCell ref="E23:E25"/>
    <mergeCell ref="F23:F25"/>
    <mergeCell ref="A26:A28"/>
    <mergeCell ref="H30:H31"/>
    <mergeCell ref="A44:A46"/>
    <mergeCell ref="G45:G46"/>
    <mergeCell ref="H45:H46"/>
    <mergeCell ref="A38:A40"/>
    <mergeCell ref="E38:E40"/>
    <mergeCell ref="F38:F40"/>
    <mergeCell ref="G39:G40"/>
    <mergeCell ref="G42:G43"/>
    <mergeCell ref="H42:H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C17" sqref="C17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56" t="s">
        <v>29</v>
      </c>
      <c r="J1" s="456"/>
      <c r="K1" s="456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56" t="s">
        <v>2</v>
      </c>
      <c r="J2" s="456"/>
      <c r="K2" s="456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56" t="s">
        <v>3</v>
      </c>
      <c r="J3" s="456"/>
      <c r="K3" s="456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92" t="s">
        <v>94</v>
      </c>
      <c r="C11" s="189">
        <v>3150</v>
      </c>
      <c r="D11" s="230">
        <v>12.317</v>
      </c>
      <c r="E11" s="343">
        <v>250</v>
      </c>
      <c r="F11" s="338">
        <v>22.54</v>
      </c>
      <c r="G11" s="25">
        <v>23742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31"/>
      <c r="B12" s="93" t="s">
        <v>111</v>
      </c>
      <c r="C12" s="187">
        <v>17.25</v>
      </c>
      <c r="D12" s="233">
        <f>46.514*1.075*1.2</f>
        <v>60.00306</v>
      </c>
      <c r="E12" s="437"/>
      <c r="F12" s="362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32" t="s">
        <v>17</v>
      </c>
      <c r="B13" s="95" t="s">
        <v>94</v>
      </c>
      <c r="C13" s="106">
        <v>2640</v>
      </c>
      <c r="D13" s="230">
        <v>12.317</v>
      </c>
      <c r="E13" s="428">
        <f>385</f>
        <v>385</v>
      </c>
      <c r="F13" s="361">
        <v>22.54</v>
      </c>
      <c r="G13" s="25">
        <v>16830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31"/>
      <c r="B14" s="93" t="s">
        <v>111</v>
      </c>
      <c r="C14" s="188">
        <v>17.25</v>
      </c>
      <c r="D14" s="233">
        <f>46.514*1.075*1.2</f>
        <v>60.00306</v>
      </c>
      <c r="E14" s="437"/>
      <c r="F14" s="362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32" t="s">
        <v>18</v>
      </c>
      <c r="B15" s="97" t="s">
        <v>94</v>
      </c>
      <c r="C15" s="190">
        <v>1650</v>
      </c>
      <c r="D15" s="230">
        <v>12.317</v>
      </c>
      <c r="E15" s="428">
        <v>87</v>
      </c>
      <c r="F15" s="361">
        <v>22.54</v>
      </c>
      <c r="G15" s="25">
        <v>12484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31"/>
      <c r="B16" s="93" t="s">
        <v>111</v>
      </c>
      <c r="C16" s="187">
        <v>17.25</v>
      </c>
      <c r="D16" s="233">
        <f>46.514*1.075*1.2</f>
        <v>60.00306</v>
      </c>
      <c r="E16" s="437"/>
      <c r="F16" s="362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32" t="s">
        <v>19</v>
      </c>
      <c r="B17" s="97" t="s">
        <v>94</v>
      </c>
      <c r="C17" s="190"/>
      <c r="D17" s="230"/>
      <c r="E17" s="428"/>
      <c r="F17" s="361"/>
      <c r="G17" s="25"/>
      <c r="H17" s="15"/>
      <c r="I17" s="14"/>
      <c r="J17" s="15"/>
      <c r="K17" s="14"/>
      <c r="L17" s="15"/>
      <c r="M17" s="14"/>
      <c r="N17" s="15"/>
    </row>
    <row r="18" spans="1:14" ht="12.75">
      <c r="A18" s="431"/>
      <c r="B18" s="93" t="s">
        <v>111</v>
      </c>
      <c r="C18" s="103"/>
      <c r="D18" s="233"/>
      <c r="E18" s="437"/>
      <c r="F18" s="362"/>
      <c r="G18" s="12"/>
      <c r="H18" s="22"/>
      <c r="I18" s="21"/>
      <c r="J18" s="22"/>
      <c r="K18" s="21"/>
      <c r="L18" s="22"/>
      <c r="M18" s="21"/>
      <c r="N18" s="22"/>
    </row>
    <row r="19" spans="1:14" ht="12.75">
      <c r="A19" s="432" t="s">
        <v>20</v>
      </c>
      <c r="B19" s="97" t="s">
        <v>94</v>
      </c>
      <c r="C19" s="190"/>
      <c r="D19" s="230"/>
      <c r="E19" s="428"/>
      <c r="F19" s="361"/>
      <c r="G19" s="25"/>
      <c r="H19" s="15"/>
      <c r="I19" s="14"/>
      <c r="J19" s="15"/>
      <c r="K19" s="14"/>
      <c r="L19" s="15"/>
      <c r="M19" s="14"/>
      <c r="N19" s="15"/>
    </row>
    <row r="20" spans="1:14" ht="12.75">
      <c r="A20" s="431"/>
      <c r="B20" s="93" t="s">
        <v>111</v>
      </c>
      <c r="C20" s="103"/>
      <c r="D20" s="233"/>
      <c r="E20" s="437"/>
      <c r="F20" s="362"/>
      <c r="G20" s="12"/>
      <c r="H20" s="22"/>
      <c r="I20" s="21"/>
      <c r="J20" s="22"/>
      <c r="K20" s="21"/>
      <c r="L20" s="22"/>
      <c r="M20" s="21"/>
      <c r="N20" s="22"/>
    </row>
    <row r="21" spans="1:14" ht="12.75">
      <c r="A21" s="432" t="s">
        <v>68</v>
      </c>
      <c r="B21" s="97" t="s">
        <v>94</v>
      </c>
      <c r="C21" s="104"/>
      <c r="D21" s="230"/>
      <c r="E21" s="428"/>
      <c r="F21" s="361"/>
      <c r="G21" s="25"/>
      <c r="H21" s="15"/>
      <c r="I21" s="14"/>
      <c r="J21" s="15"/>
      <c r="K21" s="14"/>
      <c r="L21" s="15"/>
      <c r="M21" s="14"/>
      <c r="N21" s="15"/>
    </row>
    <row r="22" spans="1:14" ht="12.75">
      <c r="A22" s="431"/>
      <c r="B22" s="93" t="s">
        <v>111</v>
      </c>
      <c r="C22" s="103"/>
      <c r="D22" s="233"/>
      <c r="E22" s="437"/>
      <c r="F22" s="362"/>
      <c r="G22" s="12"/>
      <c r="H22" s="22"/>
      <c r="I22" s="21"/>
      <c r="J22" s="22"/>
      <c r="K22" s="21"/>
      <c r="L22" s="22"/>
      <c r="M22" s="21"/>
      <c r="N22" s="22"/>
    </row>
    <row r="23" spans="1:14" ht="12.75">
      <c r="A23" s="432" t="s">
        <v>69</v>
      </c>
      <c r="B23" s="97" t="s">
        <v>94</v>
      </c>
      <c r="C23" s="104"/>
      <c r="D23" s="230"/>
      <c r="E23" s="428"/>
      <c r="F23" s="361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31"/>
      <c r="B24" s="93" t="s">
        <v>95</v>
      </c>
      <c r="C24" s="103"/>
      <c r="D24" s="233"/>
      <c r="E24" s="437"/>
      <c r="F24" s="362"/>
      <c r="G24" s="12"/>
      <c r="H24" s="22"/>
      <c r="I24" s="21"/>
      <c r="J24" s="22"/>
      <c r="K24" s="21"/>
      <c r="L24" s="22"/>
      <c r="M24" s="21"/>
      <c r="N24" s="22"/>
    </row>
    <row r="25" spans="1:14" ht="12.75">
      <c r="A25" s="432" t="s">
        <v>22</v>
      </c>
      <c r="B25" s="97" t="s">
        <v>94</v>
      </c>
      <c r="C25" s="104"/>
      <c r="D25" s="230"/>
      <c r="E25" s="428"/>
      <c r="F25" s="361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31"/>
      <c r="B26" s="93" t="s">
        <v>95</v>
      </c>
      <c r="C26" s="103"/>
      <c r="D26" s="233"/>
      <c r="E26" s="437"/>
      <c r="F26" s="362"/>
      <c r="G26" s="12"/>
      <c r="H26" s="22"/>
      <c r="I26" s="4"/>
      <c r="J26" s="5"/>
      <c r="K26" s="4"/>
      <c r="L26" s="5"/>
      <c r="M26" s="4"/>
      <c r="N26" s="5"/>
    </row>
    <row r="27" spans="1:14" ht="12.75">
      <c r="A27" s="432" t="s">
        <v>23</v>
      </c>
      <c r="B27" s="97" t="s">
        <v>94</v>
      </c>
      <c r="C27" s="104"/>
      <c r="D27" s="208"/>
      <c r="E27" s="428"/>
      <c r="F27" s="361"/>
      <c r="G27" s="25"/>
      <c r="H27" s="15"/>
      <c r="I27" s="4"/>
      <c r="J27" s="5"/>
      <c r="K27" s="4"/>
      <c r="L27" s="5"/>
      <c r="M27" s="4"/>
      <c r="N27" s="5"/>
    </row>
    <row r="28" spans="1:14" ht="12.75">
      <c r="A28" s="431"/>
      <c r="B28" s="93" t="s">
        <v>95</v>
      </c>
      <c r="C28" s="103"/>
      <c r="D28" s="22"/>
      <c r="E28" s="437"/>
      <c r="F28" s="362"/>
      <c r="G28" s="12"/>
      <c r="H28" s="22"/>
      <c r="I28" s="4"/>
      <c r="J28" s="5"/>
      <c r="K28" s="4"/>
      <c r="L28" s="5"/>
      <c r="M28" s="4"/>
      <c r="N28" s="5"/>
    </row>
    <row r="29" spans="1:14" ht="12.75">
      <c r="A29" s="432" t="s">
        <v>24</v>
      </c>
      <c r="B29" s="97" t="s">
        <v>94</v>
      </c>
      <c r="C29" s="104"/>
      <c r="D29" s="208"/>
      <c r="E29" s="428"/>
      <c r="F29" s="361"/>
      <c r="G29" s="25"/>
      <c r="H29" s="15"/>
      <c r="I29" s="4"/>
      <c r="J29" s="5"/>
      <c r="K29" s="4"/>
      <c r="L29" s="5"/>
      <c r="M29" s="4"/>
      <c r="N29" s="5"/>
    </row>
    <row r="30" spans="1:14" ht="12.75">
      <c r="A30" s="431"/>
      <c r="B30" s="93" t="s">
        <v>95</v>
      </c>
      <c r="C30" s="103"/>
      <c r="D30" s="22"/>
      <c r="E30" s="437"/>
      <c r="F30" s="362"/>
      <c r="G30" s="12"/>
      <c r="H30" s="22"/>
      <c r="I30" s="4"/>
      <c r="J30" s="5"/>
      <c r="K30" s="4"/>
      <c r="L30" s="5"/>
      <c r="M30" s="4"/>
      <c r="N30" s="5"/>
    </row>
    <row r="31" spans="1:14" ht="12.75">
      <c r="A31" s="432" t="s">
        <v>25</v>
      </c>
      <c r="B31" s="97" t="s">
        <v>94</v>
      </c>
      <c r="C31" s="104"/>
      <c r="D31" s="208"/>
      <c r="E31" s="428"/>
      <c r="F31" s="361"/>
      <c r="G31" s="25"/>
      <c r="H31" s="15"/>
      <c r="I31" s="4"/>
      <c r="J31" s="5"/>
      <c r="K31" s="4"/>
      <c r="L31" s="5"/>
      <c r="M31" s="4"/>
      <c r="N31" s="5"/>
    </row>
    <row r="32" spans="1:14" ht="12.75">
      <c r="A32" s="431"/>
      <c r="B32" s="93" t="s">
        <v>95</v>
      </c>
      <c r="C32" s="103"/>
      <c r="D32" s="22"/>
      <c r="E32" s="437"/>
      <c r="F32" s="362"/>
      <c r="G32" s="12"/>
      <c r="H32" s="22"/>
      <c r="I32" s="4"/>
      <c r="J32" s="5"/>
      <c r="K32" s="4"/>
      <c r="L32" s="5"/>
      <c r="M32" s="4"/>
      <c r="N32" s="5"/>
    </row>
    <row r="33" spans="1:14" ht="12.75">
      <c r="A33" s="432" t="s">
        <v>26</v>
      </c>
      <c r="B33" s="97" t="s">
        <v>94</v>
      </c>
      <c r="C33" s="104"/>
      <c r="D33" s="208"/>
      <c r="E33" s="428"/>
      <c r="F33" s="361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59"/>
      <c r="B34" s="99" t="s">
        <v>95</v>
      </c>
      <c r="C34" s="103"/>
      <c r="D34" s="22"/>
      <c r="E34" s="344"/>
      <c r="F34" s="345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46"/>
      <c r="B36" s="346"/>
      <c r="C36" s="346"/>
      <c r="D36" s="34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6"/>
      <c r="C38" s="346"/>
      <c r="D38" s="346"/>
      <c r="E38" s="34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6"/>
      <c r="C39" s="346"/>
      <c r="D39" s="34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E21:E22"/>
    <mergeCell ref="F21:F22"/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I9:J9"/>
    <mergeCell ref="F13:F14"/>
    <mergeCell ref="A11:A12"/>
    <mergeCell ref="A13:A14"/>
    <mergeCell ref="A15:A16"/>
    <mergeCell ref="E15:E16"/>
    <mergeCell ref="E13:E14"/>
    <mergeCell ref="F15:F1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B38:E38"/>
    <mergeCell ref="B39:D39"/>
    <mergeCell ref="E33:E34"/>
    <mergeCell ref="A27:A28"/>
    <mergeCell ref="E27:E28"/>
    <mergeCell ref="A33:A34"/>
    <mergeCell ref="A29:A30"/>
    <mergeCell ref="E29:E30"/>
    <mergeCell ref="A36:D36"/>
    <mergeCell ref="F27:F28"/>
    <mergeCell ref="A25:A26"/>
    <mergeCell ref="E25:E26"/>
    <mergeCell ref="F25:F26"/>
    <mergeCell ref="F33:F34"/>
    <mergeCell ref="F29:F30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C14" sqref="C14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56" t="s">
        <v>29</v>
      </c>
      <c r="J1" s="456"/>
      <c r="K1" s="456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56" t="s">
        <v>2</v>
      </c>
      <c r="J2" s="456"/>
      <c r="K2" s="456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92" t="s">
        <v>94</v>
      </c>
      <c r="C11" s="189">
        <v>3227</v>
      </c>
      <c r="D11" s="242">
        <f>9.776*1.075*1.2</f>
        <v>12.61104</v>
      </c>
      <c r="E11" s="343">
        <v>37</v>
      </c>
      <c r="F11" s="338">
        <v>22.54</v>
      </c>
      <c r="G11" s="252"/>
      <c r="H11" s="253"/>
      <c r="I11" s="7"/>
      <c r="J11" s="8"/>
      <c r="K11" s="7"/>
      <c r="L11" s="8"/>
      <c r="M11" s="7"/>
      <c r="N11" s="8"/>
    </row>
    <row r="12" spans="1:14" ht="15.75" customHeight="1">
      <c r="A12" s="433"/>
      <c r="B12" s="95" t="s">
        <v>101</v>
      </c>
      <c r="C12" s="106">
        <v>1081</v>
      </c>
      <c r="D12" s="225">
        <f>5.557*1.075*1.2</f>
        <v>7.16853</v>
      </c>
      <c r="E12" s="429"/>
      <c r="F12" s="339"/>
      <c r="G12" s="254"/>
      <c r="H12" s="255"/>
      <c r="I12" s="7"/>
      <c r="J12" s="8"/>
      <c r="K12" s="7"/>
      <c r="L12" s="8"/>
      <c r="M12" s="7"/>
      <c r="N12" s="8"/>
    </row>
    <row r="13" spans="1:14" ht="16.5" customHeight="1" thickBot="1">
      <c r="A13" s="431"/>
      <c r="B13" s="93" t="s">
        <v>113</v>
      </c>
      <c r="C13" s="103">
        <v>21.1</v>
      </c>
      <c r="D13" s="212">
        <v>192.01</v>
      </c>
      <c r="E13" s="437"/>
      <c r="F13" s="362"/>
      <c r="G13" s="256"/>
      <c r="H13" s="257"/>
      <c r="I13" s="7"/>
      <c r="J13" s="8"/>
      <c r="K13" s="7"/>
      <c r="L13" s="8"/>
      <c r="M13" s="7"/>
      <c r="N13" s="8"/>
    </row>
    <row r="14" spans="1:14" ht="15" customHeight="1">
      <c r="A14" s="432" t="s">
        <v>17</v>
      </c>
      <c r="B14" s="92" t="s">
        <v>94</v>
      </c>
      <c r="C14" s="190">
        <v>2891</v>
      </c>
      <c r="D14" s="242">
        <f>9.776*1.075*1.2</f>
        <v>12.61104</v>
      </c>
      <c r="E14" s="428">
        <v>27</v>
      </c>
      <c r="F14" s="449">
        <v>22.54</v>
      </c>
      <c r="G14" s="258"/>
      <c r="H14" s="259"/>
      <c r="I14" s="14"/>
      <c r="J14" s="15"/>
      <c r="K14" s="14"/>
      <c r="L14" s="15"/>
      <c r="M14" s="14"/>
      <c r="N14" s="15"/>
    </row>
    <row r="15" spans="1:14" ht="15" customHeight="1">
      <c r="A15" s="433"/>
      <c r="B15" s="95" t="s">
        <v>101</v>
      </c>
      <c r="C15" s="106">
        <v>874</v>
      </c>
      <c r="D15" s="225">
        <f>5.557*1.075*1.2</f>
        <v>7.16853</v>
      </c>
      <c r="E15" s="429"/>
      <c r="F15" s="450"/>
      <c r="G15" s="254"/>
      <c r="H15" s="255"/>
      <c r="I15" s="7"/>
      <c r="J15" s="8"/>
      <c r="K15" s="7"/>
      <c r="L15" s="8"/>
      <c r="M15" s="7"/>
      <c r="N15" s="8"/>
    </row>
    <row r="16" spans="1:14" ht="15" customHeight="1" thickBot="1">
      <c r="A16" s="431"/>
      <c r="B16" s="93" t="s">
        <v>113</v>
      </c>
      <c r="C16" s="103">
        <v>21.1</v>
      </c>
      <c r="D16" s="212">
        <v>192.01</v>
      </c>
      <c r="E16" s="437"/>
      <c r="F16" s="462"/>
      <c r="G16" s="256"/>
      <c r="H16" s="257"/>
      <c r="I16" s="21"/>
      <c r="J16" s="22"/>
      <c r="K16" s="21"/>
      <c r="L16" s="22"/>
      <c r="M16" s="21"/>
      <c r="N16" s="22"/>
    </row>
    <row r="17" spans="1:14" ht="15" customHeight="1">
      <c r="A17" s="432" t="s">
        <v>18</v>
      </c>
      <c r="B17" s="92" t="s">
        <v>94</v>
      </c>
      <c r="C17" s="190">
        <v>2468</v>
      </c>
      <c r="D17" s="242">
        <f>9.776*1.075*1.2</f>
        <v>12.61104</v>
      </c>
      <c r="E17" s="428">
        <v>33</v>
      </c>
      <c r="F17" s="449">
        <v>22.54</v>
      </c>
      <c r="G17" s="258"/>
      <c r="H17" s="259"/>
      <c r="I17" s="14"/>
      <c r="J17" s="15"/>
      <c r="K17" s="14"/>
      <c r="L17" s="15"/>
      <c r="M17" s="14"/>
      <c r="N17" s="15"/>
    </row>
    <row r="18" spans="1:14" ht="15" customHeight="1">
      <c r="A18" s="433"/>
      <c r="B18" s="95" t="s">
        <v>101</v>
      </c>
      <c r="C18" s="106">
        <v>839</v>
      </c>
      <c r="D18" s="225">
        <f>5.557*1.075*1.2</f>
        <v>7.16853</v>
      </c>
      <c r="E18" s="429"/>
      <c r="F18" s="450"/>
      <c r="G18" s="254"/>
      <c r="H18" s="255"/>
      <c r="I18" s="7"/>
      <c r="J18" s="8"/>
      <c r="K18" s="7"/>
      <c r="L18" s="8"/>
      <c r="M18" s="7"/>
      <c r="N18" s="8"/>
    </row>
    <row r="19" spans="1:14" ht="15" customHeight="1" thickBot="1">
      <c r="A19" s="431"/>
      <c r="B19" s="93" t="s">
        <v>113</v>
      </c>
      <c r="C19" s="103">
        <v>21.1</v>
      </c>
      <c r="D19" s="212">
        <v>192.01</v>
      </c>
      <c r="E19" s="437"/>
      <c r="F19" s="462"/>
      <c r="G19" s="256"/>
      <c r="H19" s="257"/>
      <c r="I19" s="21"/>
      <c r="J19" s="22"/>
      <c r="K19" s="21"/>
      <c r="L19" s="22"/>
      <c r="M19" s="21"/>
      <c r="N19" s="22"/>
    </row>
    <row r="20" spans="1:14" ht="15" customHeight="1">
      <c r="A20" s="432" t="s">
        <v>19</v>
      </c>
      <c r="B20" s="92" t="s">
        <v>94</v>
      </c>
      <c r="C20" s="190"/>
      <c r="D20" s="214"/>
      <c r="E20" s="428"/>
      <c r="F20" s="449"/>
      <c r="G20" s="258"/>
      <c r="H20" s="259"/>
      <c r="I20" s="14"/>
      <c r="J20" s="15"/>
      <c r="K20" s="14"/>
      <c r="L20" s="15"/>
      <c r="M20" s="14"/>
      <c r="N20" s="15"/>
    </row>
    <row r="21" spans="1:14" ht="15" customHeight="1">
      <c r="A21" s="433"/>
      <c r="B21" s="95" t="s">
        <v>101</v>
      </c>
      <c r="C21" s="105"/>
      <c r="D21" s="215"/>
      <c r="E21" s="429"/>
      <c r="F21" s="450"/>
      <c r="G21" s="254"/>
      <c r="H21" s="255"/>
      <c r="I21" s="7"/>
      <c r="J21" s="8"/>
      <c r="K21" s="7"/>
      <c r="L21" s="8"/>
      <c r="M21" s="7"/>
      <c r="N21" s="8"/>
    </row>
    <row r="22" spans="1:14" ht="13.5" thickBot="1">
      <c r="A22" s="431"/>
      <c r="B22" s="93" t="s">
        <v>113</v>
      </c>
      <c r="C22" s="103"/>
      <c r="D22" s="217"/>
      <c r="E22" s="437"/>
      <c r="F22" s="462"/>
      <c r="G22" s="256"/>
      <c r="H22" s="257"/>
      <c r="I22" s="21"/>
      <c r="J22" s="22"/>
      <c r="K22" s="21"/>
      <c r="L22" s="22"/>
      <c r="M22" s="21"/>
      <c r="N22" s="22"/>
    </row>
    <row r="23" spans="1:14" ht="12.75">
      <c r="A23" s="432" t="s">
        <v>20</v>
      </c>
      <c r="B23" s="92" t="s">
        <v>94</v>
      </c>
      <c r="C23" s="104"/>
      <c r="D23" s="214"/>
      <c r="E23" s="428"/>
      <c r="F23" s="449"/>
      <c r="G23" s="258"/>
      <c r="H23" s="259"/>
      <c r="I23" s="14"/>
      <c r="J23" s="15"/>
      <c r="K23" s="14"/>
      <c r="L23" s="15"/>
      <c r="M23" s="14"/>
      <c r="N23" s="15"/>
    </row>
    <row r="24" spans="1:14" ht="12.75">
      <c r="A24" s="433"/>
      <c r="B24" s="95" t="s">
        <v>101</v>
      </c>
      <c r="C24" s="105"/>
      <c r="D24" s="215"/>
      <c r="E24" s="429"/>
      <c r="F24" s="450"/>
      <c r="G24" s="254"/>
      <c r="H24" s="255"/>
      <c r="I24" s="7"/>
      <c r="J24" s="8"/>
      <c r="K24" s="7"/>
      <c r="L24" s="8"/>
      <c r="M24" s="7"/>
      <c r="N24" s="8"/>
    </row>
    <row r="25" spans="1:14" ht="13.5" thickBot="1">
      <c r="A25" s="431"/>
      <c r="B25" s="93" t="s">
        <v>113</v>
      </c>
      <c r="C25" s="103"/>
      <c r="D25" s="217"/>
      <c r="E25" s="437"/>
      <c r="F25" s="462"/>
      <c r="G25" s="260"/>
      <c r="H25" s="261"/>
      <c r="I25" s="21"/>
      <c r="J25" s="22"/>
      <c r="K25" s="21"/>
      <c r="L25" s="22"/>
      <c r="M25" s="21"/>
      <c r="N25" s="22"/>
    </row>
    <row r="26" spans="1:14" ht="12.75">
      <c r="A26" s="432" t="s">
        <v>68</v>
      </c>
      <c r="B26" s="92" t="s">
        <v>94</v>
      </c>
      <c r="C26" s="104"/>
      <c r="D26" s="214"/>
      <c r="E26" s="428"/>
      <c r="F26" s="449"/>
      <c r="G26" s="258"/>
      <c r="H26" s="259"/>
      <c r="I26" s="14"/>
      <c r="J26" s="15"/>
      <c r="K26" s="14"/>
      <c r="L26" s="15"/>
      <c r="M26" s="14"/>
      <c r="N26" s="15"/>
    </row>
    <row r="27" spans="1:14" ht="12.75">
      <c r="A27" s="433"/>
      <c r="B27" s="95" t="s">
        <v>101</v>
      </c>
      <c r="C27" s="105"/>
      <c r="D27" s="215"/>
      <c r="E27" s="429"/>
      <c r="F27" s="450"/>
      <c r="G27" s="254"/>
      <c r="H27" s="255"/>
      <c r="I27" s="7"/>
      <c r="J27" s="8"/>
      <c r="K27" s="7"/>
      <c r="L27" s="8"/>
      <c r="M27" s="7"/>
      <c r="N27" s="8"/>
    </row>
    <row r="28" spans="1:14" ht="13.5" thickBot="1">
      <c r="A28" s="431"/>
      <c r="B28" s="93" t="s">
        <v>113</v>
      </c>
      <c r="C28" s="103"/>
      <c r="D28" s="217"/>
      <c r="E28" s="437"/>
      <c r="F28" s="462"/>
      <c r="G28" s="260"/>
      <c r="H28" s="261"/>
      <c r="I28" s="21"/>
      <c r="J28" s="22"/>
      <c r="K28" s="21"/>
      <c r="L28" s="22"/>
      <c r="M28" s="21"/>
      <c r="N28" s="22"/>
    </row>
    <row r="29" spans="1:14" ht="12.75">
      <c r="A29" s="432" t="s">
        <v>69</v>
      </c>
      <c r="B29" s="92" t="s">
        <v>94</v>
      </c>
      <c r="C29" s="104"/>
      <c r="D29" s="214"/>
      <c r="E29" s="428"/>
      <c r="F29" s="361"/>
      <c r="G29" s="258"/>
      <c r="H29" s="259"/>
      <c r="I29" s="14"/>
      <c r="J29" s="15"/>
      <c r="K29" s="14"/>
      <c r="L29" s="15"/>
      <c r="M29" s="14"/>
      <c r="N29" s="15"/>
    </row>
    <row r="30" spans="1:14" ht="12.75">
      <c r="A30" s="433"/>
      <c r="B30" s="95" t="s">
        <v>101</v>
      </c>
      <c r="C30" s="105"/>
      <c r="D30" s="215"/>
      <c r="E30" s="429"/>
      <c r="F30" s="339"/>
      <c r="G30" s="254"/>
      <c r="H30" s="255"/>
      <c r="I30" s="7"/>
      <c r="J30" s="8"/>
      <c r="K30" s="7"/>
      <c r="L30" s="8"/>
      <c r="M30" s="7"/>
      <c r="N30" s="8"/>
    </row>
    <row r="31" spans="1:14" ht="13.5" thickBot="1">
      <c r="A31" s="431"/>
      <c r="B31" s="93" t="s">
        <v>113</v>
      </c>
      <c r="C31" s="103"/>
      <c r="D31" s="217"/>
      <c r="E31" s="437"/>
      <c r="F31" s="362"/>
      <c r="G31" s="260"/>
      <c r="H31" s="261"/>
      <c r="I31" s="21"/>
      <c r="J31" s="22"/>
      <c r="K31" s="21"/>
      <c r="L31" s="22"/>
      <c r="M31" s="21"/>
      <c r="N31" s="22"/>
    </row>
    <row r="32" spans="1:14" ht="12.75">
      <c r="A32" s="432" t="s">
        <v>22</v>
      </c>
      <c r="B32" s="92" t="s">
        <v>94</v>
      </c>
      <c r="C32" s="104"/>
      <c r="D32" s="214"/>
      <c r="E32" s="428"/>
      <c r="F32" s="361"/>
      <c r="G32" s="463"/>
      <c r="H32" s="466"/>
      <c r="I32" s="21"/>
      <c r="J32" s="22"/>
      <c r="K32" s="21"/>
      <c r="L32" s="22"/>
      <c r="M32" s="21"/>
      <c r="N32" s="22"/>
    </row>
    <row r="33" spans="1:14" ht="12.75">
      <c r="A33" s="433"/>
      <c r="B33" s="95" t="s">
        <v>101</v>
      </c>
      <c r="C33" s="105"/>
      <c r="D33" s="215"/>
      <c r="E33" s="429"/>
      <c r="F33" s="339"/>
      <c r="G33" s="464"/>
      <c r="H33" s="467"/>
      <c r="I33" s="21"/>
      <c r="J33" s="22"/>
      <c r="K33" s="21"/>
      <c r="L33" s="22"/>
      <c r="M33" s="21"/>
      <c r="N33" s="22"/>
    </row>
    <row r="34" spans="1:14" ht="13.5" thickBot="1">
      <c r="A34" s="431"/>
      <c r="B34" s="93" t="s">
        <v>113</v>
      </c>
      <c r="C34" s="103"/>
      <c r="D34" s="217"/>
      <c r="E34" s="437"/>
      <c r="F34" s="362"/>
      <c r="G34" s="465"/>
      <c r="H34" s="468"/>
      <c r="I34" s="4"/>
      <c r="J34" s="5"/>
      <c r="K34" s="4"/>
      <c r="L34" s="5"/>
      <c r="M34" s="4"/>
      <c r="N34" s="5"/>
    </row>
    <row r="35" spans="1:14" ht="12.75">
      <c r="A35" s="432" t="s">
        <v>23</v>
      </c>
      <c r="B35" s="97" t="s">
        <v>94</v>
      </c>
      <c r="C35" s="104"/>
      <c r="D35" s="242"/>
      <c r="E35" s="428"/>
      <c r="F35" s="361"/>
      <c r="G35" s="260"/>
      <c r="H35" s="261"/>
      <c r="I35" s="4"/>
      <c r="J35" s="5"/>
      <c r="K35" s="4"/>
      <c r="L35" s="5"/>
      <c r="M35" s="4"/>
      <c r="N35" s="5"/>
    </row>
    <row r="36" spans="1:14" ht="12.75">
      <c r="A36" s="433"/>
      <c r="B36" s="93" t="s">
        <v>95</v>
      </c>
      <c r="C36" s="105"/>
      <c r="D36" s="225"/>
      <c r="E36" s="429"/>
      <c r="F36" s="339"/>
      <c r="G36" s="260"/>
      <c r="H36" s="261"/>
      <c r="I36" s="4"/>
      <c r="J36" s="5"/>
      <c r="K36" s="4"/>
      <c r="L36" s="5"/>
      <c r="M36" s="4"/>
      <c r="N36" s="5"/>
    </row>
    <row r="37" spans="1:14" ht="12.75">
      <c r="A37" s="431"/>
      <c r="B37" s="93" t="s">
        <v>107</v>
      </c>
      <c r="C37" s="103"/>
      <c r="D37" s="212"/>
      <c r="E37" s="437"/>
      <c r="F37" s="362"/>
      <c r="G37" s="264"/>
      <c r="H37" s="265"/>
      <c r="I37" s="4"/>
      <c r="J37" s="5"/>
      <c r="K37" s="4"/>
      <c r="L37" s="5"/>
      <c r="M37" s="4"/>
      <c r="N37" s="5"/>
    </row>
    <row r="38" spans="1:14" ht="12.75">
      <c r="A38" s="432" t="s">
        <v>24</v>
      </c>
      <c r="B38" s="97" t="s">
        <v>94</v>
      </c>
      <c r="C38" s="104"/>
      <c r="D38" s="242"/>
      <c r="E38" s="428"/>
      <c r="F38" s="361"/>
      <c r="G38" s="264"/>
      <c r="H38" s="265"/>
      <c r="I38" s="4"/>
      <c r="J38" s="5"/>
      <c r="K38" s="4"/>
      <c r="L38" s="5"/>
      <c r="M38" s="4"/>
      <c r="N38" s="5"/>
    </row>
    <row r="39" spans="1:14" ht="12.75">
      <c r="A39" s="433"/>
      <c r="B39" s="93" t="s">
        <v>95</v>
      </c>
      <c r="C39" s="105"/>
      <c r="D39" s="225"/>
      <c r="E39" s="429"/>
      <c r="F39" s="339"/>
      <c r="G39" s="264"/>
      <c r="H39" s="265"/>
      <c r="I39" s="4"/>
      <c r="J39" s="5"/>
      <c r="K39" s="4"/>
      <c r="L39" s="5"/>
      <c r="M39" s="4"/>
      <c r="N39" s="5"/>
    </row>
    <row r="40" spans="1:14" ht="12.75">
      <c r="A40" s="431"/>
      <c r="B40" s="93" t="s">
        <v>107</v>
      </c>
      <c r="C40" s="103"/>
      <c r="D40" s="212"/>
      <c r="E40" s="437"/>
      <c r="F40" s="362"/>
      <c r="G40" s="264"/>
      <c r="H40" s="265"/>
      <c r="I40" s="4"/>
      <c r="J40" s="5"/>
      <c r="K40" s="4"/>
      <c r="L40" s="5"/>
      <c r="M40" s="4"/>
      <c r="N40" s="5"/>
    </row>
    <row r="41" spans="1:14" ht="12.75">
      <c r="A41" s="432" t="s">
        <v>25</v>
      </c>
      <c r="B41" s="97" t="s">
        <v>94</v>
      </c>
      <c r="C41" s="104"/>
      <c r="D41" s="242"/>
      <c r="E41" s="428"/>
      <c r="F41" s="361"/>
      <c r="G41" s="264"/>
      <c r="H41" s="265"/>
      <c r="I41" s="4"/>
      <c r="J41" s="5"/>
      <c r="K41" s="4"/>
      <c r="L41" s="5"/>
      <c r="M41" s="4"/>
      <c r="N41" s="5"/>
    </row>
    <row r="42" spans="1:14" ht="12.75">
      <c r="A42" s="433"/>
      <c r="B42" s="93" t="s">
        <v>95</v>
      </c>
      <c r="C42" s="105"/>
      <c r="D42" s="225"/>
      <c r="E42" s="429"/>
      <c r="F42" s="339"/>
      <c r="G42" s="264"/>
      <c r="H42" s="265"/>
      <c r="I42" s="4"/>
      <c r="J42" s="5"/>
      <c r="K42" s="4"/>
      <c r="L42" s="5"/>
      <c r="M42" s="4"/>
      <c r="N42" s="5"/>
    </row>
    <row r="43" spans="1:14" ht="12.75">
      <c r="A43" s="431"/>
      <c r="B43" s="93" t="s">
        <v>107</v>
      </c>
      <c r="C43" s="103"/>
      <c r="D43" s="212"/>
      <c r="E43" s="437"/>
      <c r="F43" s="362"/>
      <c r="G43" s="264"/>
      <c r="H43" s="265"/>
      <c r="I43" s="4"/>
      <c r="J43" s="5"/>
      <c r="K43" s="4"/>
      <c r="L43" s="5"/>
      <c r="M43" s="4"/>
      <c r="N43" s="5"/>
    </row>
    <row r="44" spans="1:14" ht="12.75">
      <c r="A44" s="432" t="s">
        <v>26</v>
      </c>
      <c r="B44" s="97" t="s">
        <v>94</v>
      </c>
      <c r="C44" s="104"/>
      <c r="D44" s="242"/>
      <c r="E44" s="428"/>
      <c r="F44" s="361"/>
      <c r="G44" s="262"/>
      <c r="H44" s="263"/>
      <c r="I44" s="14"/>
      <c r="J44" s="15"/>
      <c r="K44" s="14"/>
      <c r="L44" s="15"/>
      <c r="M44" s="14"/>
      <c r="N44" s="15"/>
    </row>
    <row r="45" spans="1:14" ht="12.75">
      <c r="A45" s="433"/>
      <c r="B45" s="93" t="s">
        <v>95</v>
      </c>
      <c r="C45" s="105"/>
      <c r="D45" s="225"/>
      <c r="E45" s="429"/>
      <c r="F45" s="339"/>
      <c r="G45" s="262"/>
      <c r="H45" s="263"/>
      <c r="I45" s="14"/>
      <c r="J45" s="15"/>
      <c r="K45" s="14"/>
      <c r="L45" s="15"/>
      <c r="M45" s="14"/>
      <c r="N45" s="15"/>
    </row>
    <row r="46" spans="1:14" ht="13.5" thickBot="1">
      <c r="A46" s="459"/>
      <c r="B46" s="93" t="s">
        <v>107</v>
      </c>
      <c r="C46" s="103"/>
      <c r="D46" s="212"/>
      <c r="E46" s="344"/>
      <c r="F46" s="345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2019-04-22T06:42:17Z</dcterms:modified>
  <cp:category/>
  <cp:version/>
  <cp:contentType/>
  <cp:contentStatus/>
</cp:coreProperties>
</file>