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956" activeTab="0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обдан.читлук" sheetId="12" r:id="rId12"/>
    <sheet name="обдан.змај" sheetId="13" r:id="rId13"/>
    <sheet name="пионир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</definedNames>
  <calcPr fullCalcOnLoad="1"/>
</workbook>
</file>

<file path=xl/sharedStrings.xml><?xml version="1.0" encoding="utf-8"?>
<sst xmlns="http://schemas.openxmlformats.org/spreadsheetml/2006/main" count="1265" uniqueCount="121">
  <si>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</si>
  <si>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</si>
  <si>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</si>
  <si>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</si>
  <si>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</si>
  <si>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</si>
  <si>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</si>
  <si>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</si>
  <si>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</si>
  <si>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</si>
  <si>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</si>
  <si>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</si>
  <si>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</si>
  <si>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</si>
  <si>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</si>
  <si>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</si>
  <si>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</si>
  <si>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</si>
  <si>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</si>
  <si>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</si>
  <si>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</si>
  <si>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</si>
  <si>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</si>
  <si>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</si>
  <si>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</si>
  <si>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</si>
  <si>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</si>
  <si>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</si>
  <si>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</si>
  <si>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</si>
  <si>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</si>
  <si>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</si>
  <si>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</si>
  <si>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</si>
  <si>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</si>
  <si>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</si>
  <si>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</si>
  <si>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</si>
  <si>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</si>
  <si>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</si>
  <si>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</si>
  <si>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</si>
  <si>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</si>
  <si>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</si>
  <si>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</si>
  <si>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</si>
  <si>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</si>
  <si>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</si>
  <si>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</si>
  <si>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</si>
  <si>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</si>
  <si>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</si>
  <si>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</si>
  <si>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</si>
  <si>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</si>
  <si>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</si>
  <si>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</si>
  <si>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</si>
  <si>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</si>
  <si>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</si>
  <si>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</si>
  <si>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</si>
  <si>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</si>
  <si>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</si>
  <si>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</si>
  <si>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</si>
  <si>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</si>
  <si>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</si>
  <si>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</si>
  <si>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</si>
  <si>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</si>
  <si>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</si>
  <si>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</si>
  <si>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</si>
  <si>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</si>
  <si>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</si>
  <si>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</si>
  <si>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</si>
  <si>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</si>
  <si>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</si>
  <si>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</si>
  <si>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</si>
  <si>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</si>
  <si>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</si>
  <si>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</si>
  <si>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</si>
  <si>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</si>
  <si>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</si>
  <si>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</si>
  <si>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</si>
  <si>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</si>
  <si>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</si>
  <si>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</si>
  <si>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</si>
  <si>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</si>
  <si>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</si>
  <si>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</si>
  <si>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</si>
  <si>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</si>
  <si>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</si>
  <si>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</si>
  <si>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</si>
  <si>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</si>
  <si>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</si>
  <si>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</si>
  <si>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</si>
  <si>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</si>
  <si>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</si>
  <si>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РНН</t>
  </si>
  <si>
    <t>СНАГА</t>
  </si>
  <si>
    <t>АК.ВТ</t>
  </si>
  <si>
    <t>АK.МТ</t>
  </si>
  <si>
    <t>,</t>
  </si>
  <si>
    <t>ФИСКУЛТУРНА САЛА</t>
  </si>
  <si>
    <t>да - за предшколску децу</t>
  </si>
  <si>
    <t>snaga</t>
  </si>
  <si>
    <t>os</t>
  </si>
  <si>
    <t>REAKT</t>
  </si>
  <si>
    <t>OS</t>
  </si>
  <si>
    <t>PREKO</t>
  </si>
  <si>
    <t>kw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</si>
</sst>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0" borderId="54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4" fontId="0" fillId="0" borderId="70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" fontId="0" fillId="0" borderId="80" xfId="0" applyNumberForma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4" fontId="27" fillId="0" borderId="8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8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" fontId="0" fillId="0" borderId="89" xfId="0" applyNumberFormat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3" fontId="0" fillId="0" borderId="92" xfId="0" applyNumberFormat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9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50" zoomScalePageLayoutView="0" workbookViewId="0" topLeftCell="A1">
      <selection activeCell="E15" sqref="E13:E16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4.25" customHeight="1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4.25" customHeight="1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4.25" customHeight="1" thickTop="1">
      <c r="A9" s="224"/>
      <c r="B9" s="211" t="s">
        <v>8</v>
      </c>
      <c r="C9" s="210"/>
      <c r="D9" s="221" t="s">
        <v>9</v>
      </c>
      <c r="E9" s="200" t="s">
        <v>10</v>
      </c>
      <c r="F9" s="221" t="s">
        <v>9</v>
      </c>
      <c r="G9" s="238" t="s">
        <v>27</v>
      </c>
      <c r="H9" s="239"/>
      <c r="I9" s="236" t="s">
        <v>28</v>
      </c>
      <c r="J9" s="237"/>
      <c r="K9" s="236" t="s">
        <v>13</v>
      </c>
      <c r="L9" s="237"/>
      <c r="M9" s="236" t="s">
        <v>14</v>
      </c>
      <c r="N9" s="237"/>
    </row>
    <row r="10" spans="1:14" ht="14.25" customHeight="1" thickBot="1">
      <c r="A10" s="225"/>
      <c r="B10" s="212"/>
      <c r="C10" s="213"/>
      <c r="D10" s="222"/>
      <c r="E10" s="201"/>
      <c r="F10" s="202"/>
      <c r="G10" s="18" t="s">
        <v>120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03" t="s">
        <v>16</v>
      </c>
      <c r="B11" s="109" t="s">
        <v>95</v>
      </c>
      <c r="C11" s="100">
        <f>4320+869</f>
        <v>5189</v>
      </c>
      <c r="D11" s="101">
        <f>5.25+2.599+0.093</f>
        <v>7.942</v>
      </c>
      <c r="E11" s="210">
        <f>343+193</f>
        <v>536</v>
      </c>
      <c r="F11" s="221">
        <v>22.89</v>
      </c>
      <c r="G11" s="209">
        <f>950285.4/12.33</f>
        <v>77070.99756690998</v>
      </c>
      <c r="H11" s="240">
        <v>12.33</v>
      </c>
      <c r="I11" s="7"/>
      <c r="J11" s="8"/>
      <c r="K11" s="7"/>
      <c r="L11" s="8"/>
      <c r="M11" s="7"/>
      <c r="N11" s="8"/>
    </row>
    <row r="12" spans="1:14" ht="14.25" customHeight="1">
      <c r="A12" s="231"/>
      <c r="B12" s="112" t="s">
        <v>116</v>
      </c>
      <c r="C12" s="98">
        <v>34.5</v>
      </c>
      <c r="D12" s="102">
        <v>45.412</v>
      </c>
      <c r="E12" s="227"/>
      <c r="F12" s="229"/>
      <c r="G12" s="233"/>
      <c r="H12" s="235"/>
      <c r="I12" s="7"/>
      <c r="J12" s="8"/>
      <c r="K12" s="7"/>
      <c r="L12" s="8"/>
      <c r="M12" s="7"/>
      <c r="N12" s="8"/>
    </row>
    <row r="13" spans="1:14" ht="14.25" customHeight="1">
      <c r="A13" s="230" t="s">
        <v>17</v>
      </c>
      <c r="B13" s="114" t="s">
        <v>95</v>
      </c>
      <c r="C13" s="159">
        <f>4520+746</f>
        <v>5266</v>
      </c>
      <c r="D13" s="103">
        <f>5.25+2.599+0.093</f>
        <v>7.942</v>
      </c>
      <c r="E13" s="226">
        <f>250+150</f>
        <v>400</v>
      </c>
      <c r="F13" s="228">
        <v>22.89</v>
      </c>
      <c r="G13" s="232">
        <f>1006645.86/1.1/12.33</f>
        <v>74219.99999999999</v>
      </c>
      <c r="H13" s="234">
        <v>12.33</v>
      </c>
      <c r="I13" s="14"/>
      <c r="J13" s="15"/>
      <c r="K13" s="14"/>
      <c r="L13" s="15"/>
      <c r="M13" s="14"/>
      <c r="N13" s="15"/>
    </row>
    <row r="14" spans="1:14" ht="14.25" customHeight="1" thickBot="1">
      <c r="A14" s="231"/>
      <c r="B14" s="112" t="s">
        <v>116</v>
      </c>
      <c r="C14" s="98">
        <v>34.5</v>
      </c>
      <c r="D14" s="103">
        <v>45.412</v>
      </c>
      <c r="E14" s="227"/>
      <c r="F14" s="229"/>
      <c r="G14" s="233"/>
      <c r="H14" s="235"/>
      <c r="I14" s="21"/>
      <c r="J14" s="22"/>
      <c r="K14" s="21"/>
      <c r="L14" s="22"/>
      <c r="M14" s="21"/>
      <c r="N14" s="22"/>
    </row>
    <row r="15" spans="1:14" ht="14.25" customHeight="1">
      <c r="A15" s="230" t="s">
        <v>18</v>
      </c>
      <c r="B15" s="116" t="s">
        <v>95</v>
      </c>
      <c r="C15" s="159">
        <f>5320+815</f>
        <v>6135</v>
      </c>
      <c r="D15" s="101">
        <f>5.25+2.599+0.093</f>
        <v>7.942</v>
      </c>
      <c r="E15" s="226">
        <f>172+247</f>
        <v>419</v>
      </c>
      <c r="F15" s="228">
        <v>22.89</v>
      </c>
      <c r="G15" s="232">
        <f>910470.6/1.1/12.33</f>
        <v>67128.99800928998</v>
      </c>
      <c r="H15" s="234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231"/>
      <c r="B16" s="112" t="s">
        <v>116</v>
      </c>
      <c r="C16" s="98">
        <f>17.25*2</f>
        <v>34.5</v>
      </c>
      <c r="D16" s="102">
        <v>45.412</v>
      </c>
      <c r="E16" s="227"/>
      <c r="F16" s="229"/>
      <c r="G16" s="233"/>
      <c r="H16" s="235"/>
      <c r="I16" s="21"/>
      <c r="J16" s="22"/>
      <c r="K16" s="21"/>
      <c r="L16" s="22"/>
      <c r="M16" s="21"/>
      <c r="N16" s="22"/>
    </row>
    <row r="17" spans="1:14" ht="14.25" customHeight="1">
      <c r="A17" s="230" t="s">
        <v>19</v>
      </c>
      <c r="B17" s="116" t="s">
        <v>95</v>
      </c>
      <c r="C17" s="159">
        <f>4440+819</f>
        <v>5259</v>
      </c>
      <c r="D17" s="104">
        <f>5.25+2.599+0.093</f>
        <v>7.942</v>
      </c>
      <c r="E17" s="226">
        <f>183+117</f>
        <v>300</v>
      </c>
      <c r="F17" s="228">
        <f>19.95+5.81</f>
        <v>25.759999999999998</v>
      </c>
      <c r="G17" s="232">
        <f>425145.82/1.1/12.33</f>
        <v>31346.001622060012</v>
      </c>
      <c r="H17" s="234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231"/>
      <c r="B18" s="112" t="s">
        <v>116</v>
      </c>
      <c r="C18" s="98">
        <v>34.5</v>
      </c>
      <c r="D18" s="102">
        <v>45.412</v>
      </c>
      <c r="E18" s="227"/>
      <c r="F18" s="229"/>
      <c r="G18" s="233"/>
      <c r="H18" s="235"/>
      <c r="I18" s="21"/>
      <c r="J18" s="22"/>
      <c r="K18" s="21"/>
      <c r="L18" s="22"/>
      <c r="M18" s="21"/>
      <c r="N18" s="22"/>
    </row>
    <row r="19" spans="1:14" ht="14.25" customHeight="1">
      <c r="A19" s="230" t="s">
        <v>20</v>
      </c>
      <c r="B19" s="116" t="s">
        <v>95</v>
      </c>
      <c r="C19" s="159">
        <f>3440+641</f>
        <v>4081</v>
      </c>
      <c r="D19" s="104">
        <f>5.25+2.599+0.093</f>
        <v>7.942</v>
      </c>
      <c r="E19" s="226">
        <f>227+73</f>
        <v>300</v>
      </c>
      <c r="F19" s="228">
        <v>25.76</v>
      </c>
      <c r="G19" s="232">
        <f>0</f>
        <v>0</v>
      </c>
      <c r="H19" s="234">
        <v>0</v>
      </c>
      <c r="I19" s="14"/>
      <c r="J19" s="15"/>
      <c r="K19" s="14"/>
      <c r="L19" s="15"/>
      <c r="M19" s="14"/>
      <c r="N19" s="15"/>
    </row>
    <row r="20" spans="1:14" ht="14.25" customHeight="1">
      <c r="A20" s="231"/>
      <c r="B20" s="112" t="s">
        <v>116</v>
      </c>
      <c r="C20" s="98">
        <v>34.5</v>
      </c>
      <c r="D20" s="102">
        <v>45.412</v>
      </c>
      <c r="E20" s="227"/>
      <c r="F20" s="229"/>
      <c r="G20" s="233"/>
      <c r="H20" s="235"/>
      <c r="I20" s="21"/>
      <c r="J20" s="22"/>
      <c r="K20" s="21"/>
      <c r="L20" s="22"/>
      <c r="M20" s="21"/>
      <c r="N20" s="22"/>
    </row>
    <row r="21" spans="1:14" ht="14.25" customHeight="1">
      <c r="A21" s="230" t="s">
        <v>69</v>
      </c>
      <c r="B21" s="116" t="s">
        <v>95</v>
      </c>
      <c r="C21" s="159"/>
      <c r="D21" s="104"/>
      <c r="E21" s="226"/>
      <c r="F21" s="228"/>
      <c r="G21" s="232"/>
      <c r="H21" s="234"/>
      <c r="I21" s="14"/>
      <c r="J21" s="15"/>
      <c r="K21" s="14"/>
      <c r="L21" s="15"/>
      <c r="M21" s="14"/>
      <c r="N21" s="15"/>
    </row>
    <row r="22" spans="1:14" ht="14.25" customHeight="1">
      <c r="A22" s="231"/>
      <c r="B22" s="112" t="s">
        <v>116</v>
      </c>
      <c r="C22" s="98"/>
      <c r="D22" s="102"/>
      <c r="E22" s="227"/>
      <c r="F22" s="229"/>
      <c r="G22" s="233"/>
      <c r="H22" s="235"/>
      <c r="I22" s="21"/>
      <c r="J22" s="22"/>
      <c r="K22" s="21"/>
      <c r="L22" s="22"/>
      <c r="M22" s="21"/>
      <c r="N22" s="22"/>
    </row>
    <row r="23" spans="1:14" ht="14.25" customHeight="1">
      <c r="A23" s="230" t="s">
        <v>70</v>
      </c>
      <c r="B23" s="116" t="s">
        <v>95</v>
      </c>
      <c r="C23" s="159"/>
      <c r="D23" s="104"/>
      <c r="E23" s="226"/>
      <c r="F23" s="228"/>
      <c r="G23" s="232"/>
      <c r="H23" s="228"/>
      <c r="I23" s="14"/>
      <c r="J23" s="15"/>
      <c r="K23" s="14"/>
      <c r="L23" s="15"/>
      <c r="M23" s="14"/>
      <c r="N23" s="15"/>
    </row>
    <row r="24" spans="1:14" ht="14.25" customHeight="1">
      <c r="A24" s="231"/>
      <c r="B24" s="112" t="s">
        <v>96</v>
      </c>
      <c r="C24" s="98"/>
      <c r="D24" s="102"/>
      <c r="E24" s="227"/>
      <c r="F24" s="229"/>
      <c r="G24" s="233"/>
      <c r="H24" s="229"/>
      <c r="I24" s="21"/>
      <c r="J24" s="22"/>
      <c r="K24" s="21"/>
      <c r="L24" s="22"/>
      <c r="M24" s="21"/>
      <c r="N24" s="22"/>
    </row>
    <row r="25" spans="1:14" ht="14.25" customHeight="1">
      <c r="A25" s="230" t="s">
        <v>22</v>
      </c>
      <c r="B25" s="116" t="s">
        <v>95</v>
      </c>
      <c r="C25" s="159"/>
      <c r="D25" s="104"/>
      <c r="E25" s="226"/>
      <c r="F25" s="228"/>
      <c r="G25" s="232"/>
      <c r="H25" s="228"/>
      <c r="I25" s="21"/>
      <c r="J25" s="22"/>
      <c r="K25" s="21"/>
      <c r="L25" s="22"/>
      <c r="M25" s="21"/>
      <c r="N25" s="22"/>
    </row>
    <row r="26" spans="1:14" ht="14.25" customHeight="1">
      <c r="A26" s="231"/>
      <c r="B26" s="112" t="s">
        <v>96</v>
      </c>
      <c r="C26" s="98"/>
      <c r="D26" s="102"/>
      <c r="E26" s="227"/>
      <c r="F26" s="229"/>
      <c r="G26" s="233"/>
      <c r="H26" s="229"/>
      <c r="I26" s="4"/>
      <c r="J26" s="5"/>
      <c r="K26" s="4"/>
      <c r="L26" s="5"/>
      <c r="M26" s="4"/>
      <c r="N26" s="5"/>
    </row>
    <row r="27" spans="1:14" ht="14.25" customHeight="1">
      <c r="A27" s="230" t="s">
        <v>23</v>
      </c>
      <c r="B27" s="116" t="s">
        <v>95</v>
      </c>
      <c r="C27" s="160"/>
      <c r="D27" s="104"/>
      <c r="E27" s="226"/>
      <c r="F27" s="228"/>
      <c r="G27" s="232"/>
      <c r="H27" s="228"/>
      <c r="I27" s="4"/>
      <c r="J27" s="5"/>
      <c r="K27" s="4"/>
      <c r="L27" s="5"/>
      <c r="M27" s="4"/>
      <c r="N27" s="5"/>
    </row>
    <row r="28" spans="1:14" ht="14.25" customHeight="1">
      <c r="A28" s="231"/>
      <c r="B28" s="112" t="s">
        <v>96</v>
      </c>
      <c r="C28" s="99"/>
      <c r="D28" s="102"/>
      <c r="E28" s="227"/>
      <c r="F28" s="229"/>
      <c r="G28" s="233"/>
      <c r="H28" s="229"/>
      <c r="I28" s="4"/>
      <c r="J28" s="5"/>
      <c r="K28" s="4"/>
      <c r="L28" s="5"/>
      <c r="M28" s="4"/>
      <c r="N28" s="5"/>
    </row>
    <row r="29" spans="1:14" ht="14.25" customHeight="1">
      <c r="A29" s="230" t="s">
        <v>24</v>
      </c>
      <c r="B29" s="116" t="s">
        <v>95</v>
      </c>
      <c r="C29" s="160"/>
      <c r="D29" s="104"/>
      <c r="E29" s="226"/>
      <c r="F29" s="228"/>
      <c r="G29" s="232"/>
      <c r="H29" s="228"/>
      <c r="I29" s="4"/>
      <c r="J29" s="5"/>
      <c r="K29" s="4"/>
      <c r="L29" s="5"/>
      <c r="M29" s="4"/>
      <c r="N29" s="5"/>
    </row>
    <row r="30" spans="1:14" ht="14.25" customHeight="1">
      <c r="A30" s="231"/>
      <c r="B30" s="112" t="s">
        <v>96</v>
      </c>
      <c r="C30" s="99"/>
      <c r="D30" s="102"/>
      <c r="E30" s="227"/>
      <c r="F30" s="229"/>
      <c r="G30" s="233"/>
      <c r="H30" s="229"/>
      <c r="I30" s="4"/>
      <c r="J30" s="5"/>
      <c r="K30" s="4"/>
      <c r="L30" s="5"/>
      <c r="M30" s="4"/>
      <c r="N30" s="5"/>
    </row>
    <row r="31" spans="1:14" ht="14.25" customHeight="1">
      <c r="A31" s="230" t="s">
        <v>25</v>
      </c>
      <c r="B31" s="116" t="s">
        <v>95</v>
      </c>
      <c r="C31" s="160"/>
      <c r="D31" s="104"/>
      <c r="E31" s="226"/>
      <c r="F31" s="228"/>
      <c r="G31" s="232"/>
      <c r="H31" s="228"/>
      <c r="I31" s="4"/>
      <c r="J31" s="5"/>
      <c r="K31" s="4"/>
      <c r="L31" s="5"/>
      <c r="M31" s="4"/>
      <c r="N31" s="5"/>
    </row>
    <row r="32" spans="1:14" ht="14.25" customHeight="1">
      <c r="A32" s="231"/>
      <c r="B32" s="112" t="s">
        <v>96</v>
      </c>
      <c r="C32" s="161"/>
      <c r="D32" s="102"/>
      <c r="E32" s="227"/>
      <c r="F32" s="229"/>
      <c r="G32" s="233"/>
      <c r="H32" s="229"/>
      <c r="I32" s="4"/>
      <c r="J32" s="5"/>
      <c r="K32" s="4"/>
      <c r="L32" s="5"/>
      <c r="M32" s="4"/>
      <c r="N32" s="5"/>
    </row>
    <row r="33" spans="1:14" ht="14.25" customHeight="1">
      <c r="A33" s="230" t="s">
        <v>26</v>
      </c>
      <c r="B33" s="116" t="s">
        <v>95</v>
      </c>
      <c r="C33" s="160"/>
      <c r="D33" s="104"/>
      <c r="E33" s="226"/>
      <c r="F33" s="228"/>
      <c r="G33" s="232"/>
      <c r="H33" s="228"/>
      <c r="I33" s="14"/>
      <c r="J33" s="15"/>
      <c r="K33" s="14"/>
      <c r="L33" s="15"/>
      <c r="M33" s="14"/>
      <c r="N33" s="15"/>
    </row>
    <row r="34" spans="1:14" ht="14.25" customHeight="1" thickBot="1">
      <c r="A34" s="214"/>
      <c r="B34" s="118" t="s">
        <v>96</v>
      </c>
      <c r="C34" s="162"/>
      <c r="D34" s="105"/>
      <c r="E34" s="193"/>
      <c r="F34" s="202"/>
      <c r="G34" s="194"/>
      <c r="H34" s="20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04" t="s">
        <v>32</v>
      </c>
      <c r="B36" s="204"/>
      <c r="C36" s="204"/>
      <c r="D36" s="205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204" t="s">
        <v>35</v>
      </c>
      <c r="C38" s="204"/>
      <c r="D38" s="204"/>
      <c r="E38" s="205"/>
      <c r="F38" s="33"/>
    </row>
    <row r="39" spans="1:6" ht="14.25" customHeight="1">
      <c r="A39" s="33"/>
      <c r="B39" s="204" t="s">
        <v>34</v>
      </c>
      <c r="C39" s="204"/>
      <c r="D39" s="204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H17:H18"/>
    <mergeCell ref="G15:G16"/>
    <mergeCell ref="G13:G14"/>
    <mergeCell ref="H13:H14"/>
    <mergeCell ref="H15:H16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44" right="0.26" top="0.33" bottom="0.3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D23" sqref="D23:D25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6.5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3.5" thickTop="1">
      <c r="A9" s="224"/>
      <c r="B9" s="211" t="s">
        <v>8</v>
      </c>
      <c r="C9" s="210"/>
      <c r="D9" s="221" t="s">
        <v>9</v>
      </c>
      <c r="E9" s="200" t="s">
        <v>10</v>
      </c>
      <c r="F9" s="221" t="s">
        <v>9</v>
      </c>
      <c r="G9" s="238" t="s">
        <v>27</v>
      </c>
      <c r="H9" s="239"/>
      <c r="I9" s="236" t="s">
        <v>99</v>
      </c>
      <c r="J9" s="237"/>
      <c r="K9" s="236" t="s">
        <v>13</v>
      </c>
      <c r="L9" s="237"/>
      <c r="M9" s="236" t="s">
        <v>14</v>
      </c>
      <c r="N9" s="237"/>
    </row>
    <row r="10" spans="1:14" ht="15" thickBot="1">
      <c r="A10" s="225"/>
      <c r="B10" s="318"/>
      <c r="C10" s="193"/>
      <c r="D10" s="202"/>
      <c r="E10" s="201"/>
      <c r="F10" s="202"/>
      <c r="G10" s="18" t="s">
        <v>120</v>
      </c>
      <c r="H10" s="15" t="s">
        <v>9</v>
      </c>
      <c r="I10" s="149" t="s">
        <v>100</v>
      </c>
      <c r="J10" s="15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0" t="s">
        <v>16</v>
      </c>
      <c r="B11" s="61" t="s">
        <v>95</v>
      </c>
      <c r="C11" s="93">
        <v>3870</v>
      </c>
      <c r="D11" s="6">
        <f>5.91+2.871+0.093</f>
        <v>8.874</v>
      </c>
      <c r="E11" s="200">
        <v>111</v>
      </c>
      <c r="F11" s="349">
        <v>22.89</v>
      </c>
      <c r="G11" s="151"/>
      <c r="H11" s="152"/>
      <c r="I11" s="341">
        <v>8000</v>
      </c>
      <c r="J11" s="343">
        <v>138.7</v>
      </c>
      <c r="K11" s="91"/>
      <c r="L11" s="8"/>
      <c r="M11" s="7"/>
      <c r="N11" s="8"/>
    </row>
    <row r="12" spans="1:14" ht="15" customHeight="1">
      <c r="A12" s="304"/>
      <c r="B12" s="65" t="s">
        <v>96</v>
      </c>
      <c r="C12" s="126">
        <v>990</v>
      </c>
      <c r="D12" s="8">
        <f>3.94+0.743+0.093</f>
        <v>4.776</v>
      </c>
      <c r="E12" s="306"/>
      <c r="F12" s="336"/>
      <c r="G12" s="153"/>
      <c r="H12" s="154"/>
      <c r="I12" s="342"/>
      <c r="J12" s="344"/>
      <c r="K12" s="91"/>
      <c r="L12" s="8"/>
      <c r="M12" s="7"/>
      <c r="N12" s="8"/>
    </row>
    <row r="13" spans="1:14" ht="15" customHeight="1" thickBot="1">
      <c r="A13" s="304"/>
      <c r="B13" s="65" t="s">
        <v>115</v>
      </c>
      <c r="C13" s="164">
        <v>17.25</v>
      </c>
      <c r="D13" s="8">
        <v>45.412</v>
      </c>
      <c r="E13" s="306"/>
      <c r="F13" s="336"/>
      <c r="G13" s="153"/>
      <c r="H13" s="154"/>
      <c r="I13" s="342"/>
      <c r="J13" s="344"/>
      <c r="K13" s="91"/>
      <c r="L13" s="8"/>
      <c r="M13" s="7"/>
      <c r="N13" s="8"/>
    </row>
    <row r="14" spans="1:14" ht="15" customHeight="1" thickTop="1">
      <c r="A14" s="303" t="s">
        <v>17</v>
      </c>
      <c r="B14" s="65" t="s">
        <v>95</v>
      </c>
      <c r="C14" s="93">
        <v>3690</v>
      </c>
      <c r="D14" s="6">
        <f>5.91+2.871+0.093</f>
        <v>8.874</v>
      </c>
      <c r="E14" s="305">
        <f>73</f>
        <v>73</v>
      </c>
      <c r="F14" s="339">
        <v>22.89</v>
      </c>
      <c r="G14" s="155"/>
      <c r="H14" s="156"/>
      <c r="I14" s="345"/>
      <c r="J14" s="347"/>
      <c r="K14" s="79"/>
      <c r="L14" s="15"/>
      <c r="M14" s="14"/>
      <c r="N14" s="15"/>
    </row>
    <row r="15" spans="1:14" ht="15" customHeight="1">
      <c r="A15" s="304"/>
      <c r="B15" s="65" t="s">
        <v>96</v>
      </c>
      <c r="C15" s="126">
        <v>720</v>
      </c>
      <c r="D15" s="8">
        <f>3.94+0.743+0.093</f>
        <v>4.776</v>
      </c>
      <c r="E15" s="306"/>
      <c r="F15" s="340"/>
      <c r="G15" s="153"/>
      <c r="H15" s="154"/>
      <c r="I15" s="346"/>
      <c r="J15" s="348"/>
      <c r="K15" s="91"/>
      <c r="L15" s="8"/>
      <c r="M15" s="7"/>
      <c r="N15" s="8"/>
    </row>
    <row r="16" spans="1:14" ht="15" customHeight="1" thickBot="1">
      <c r="A16" s="304"/>
      <c r="B16" s="65" t="s">
        <v>115</v>
      </c>
      <c r="C16" s="164">
        <v>17.25</v>
      </c>
      <c r="D16" s="8">
        <v>45.412</v>
      </c>
      <c r="E16" s="306"/>
      <c r="F16" s="340"/>
      <c r="G16" s="153"/>
      <c r="H16" s="154"/>
      <c r="I16" s="346"/>
      <c r="J16" s="348"/>
      <c r="K16" s="91"/>
      <c r="L16" s="8"/>
      <c r="M16" s="7"/>
      <c r="N16" s="8"/>
    </row>
    <row r="17" spans="1:14" ht="15" customHeight="1" thickTop="1">
      <c r="A17" s="303" t="s">
        <v>18</v>
      </c>
      <c r="B17" s="69" t="s">
        <v>95</v>
      </c>
      <c r="C17" s="93">
        <v>3960</v>
      </c>
      <c r="D17" s="6">
        <f>5.91+2.871+0.093</f>
        <v>8.874</v>
      </c>
      <c r="E17" s="305">
        <v>92</v>
      </c>
      <c r="F17" s="339">
        <v>22.89</v>
      </c>
      <c r="G17" s="155"/>
      <c r="H17" s="156"/>
      <c r="I17" s="345">
        <f>5000+3004</f>
        <v>8004</v>
      </c>
      <c r="J17" s="347">
        <v>138.7</v>
      </c>
      <c r="K17" s="79"/>
      <c r="L17" s="15"/>
      <c r="M17" s="14"/>
      <c r="N17" s="15"/>
    </row>
    <row r="18" spans="1:14" ht="15" customHeight="1">
      <c r="A18" s="304"/>
      <c r="B18" s="65" t="s">
        <v>96</v>
      </c>
      <c r="C18" s="126">
        <v>900</v>
      </c>
      <c r="D18" s="8">
        <f>3.94+0.743+0.093</f>
        <v>4.776</v>
      </c>
      <c r="E18" s="306"/>
      <c r="F18" s="340"/>
      <c r="G18" s="153"/>
      <c r="H18" s="154"/>
      <c r="I18" s="346"/>
      <c r="J18" s="348"/>
      <c r="K18" s="91"/>
      <c r="L18" s="8"/>
      <c r="M18" s="7"/>
      <c r="N18" s="8"/>
    </row>
    <row r="19" spans="1:14" ht="15" customHeight="1" thickBot="1">
      <c r="A19" s="304"/>
      <c r="B19" s="65" t="s">
        <v>115</v>
      </c>
      <c r="C19" s="164">
        <v>17.25</v>
      </c>
      <c r="D19" s="8">
        <v>45.412</v>
      </c>
      <c r="E19" s="306"/>
      <c r="F19" s="340"/>
      <c r="G19" s="153"/>
      <c r="H19" s="154"/>
      <c r="I19" s="346"/>
      <c r="J19" s="348"/>
      <c r="K19" s="91"/>
      <c r="L19" s="8"/>
      <c r="M19" s="7"/>
      <c r="N19" s="8"/>
    </row>
    <row r="20" spans="1:14" ht="13.5" thickTop="1">
      <c r="A20" s="303" t="s">
        <v>19</v>
      </c>
      <c r="B20" s="69" t="s">
        <v>95</v>
      </c>
      <c r="C20" s="93">
        <v>3330</v>
      </c>
      <c r="D20" s="6">
        <f>5.91+2.871+0.093</f>
        <v>8.874</v>
      </c>
      <c r="E20" s="305">
        <v>81</v>
      </c>
      <c r="F20" s="339">
        <v>25.76</v>
      </c>
      <c r="G20" s="155"/>
      <c r="H20" s="156"/>
      <c r="I20" s="345">
        <v>2000</v>
      </c>
      <c r="J20" s="347">
        <v>138.7</v>
      </c>
      <c r="K20" s="79"/>
      <c r="L20" s="15"/>
      <c r="M20" s="14"/>
      <c r="N20" s="15"/>
    </row>
    <row r="21" spans="1:14" ht="15" customHeight="1">
      <c r="A21" s="304"/>
      <c r="B21" s="65" t="s">
        <v>96</v>
      </c>
      <c r="C21" s="126">
        <v>870</v>
      </c>
      <c r="D21" s="8">
        <f>3.94+0.743+0.093</f>
        <v>4.776</v>
      </c>
      <c r="E21" s="306"/>
      <c r="F21" s="340"/>
      <c r="G21" s="153"/>
      <c r="H21" s="154"/>
      <c r="I21" s="346"/>
      <c r="J21" s="348"/>
      <c r="K21" s="91"/>
      <c r="L21" s="8"/>
      <c r="M21" s="7"/>
      <c r="N21" s="8"/>
    </row>
    <row r="22" spans="1:14" ht="15" customHeight="1" thickBot="1">
      <c r="A22" s="304"/>
      <c r="B22" s="65" t="s">
        <v>115</v>
      </c>
      <c r="C22" s="128">
        <v>17.25</v>
      </c>
      <c r="D22" s="8">
        <v>45.412</v>
      </c>
      <c r="E22" s="306"/>
      <c r="F22" s="340"/>
      <c r="G22" s="153"/>
      <c r="H22" s="154"/>
      <c r="I22" s="346"/>
      <c r="J22" s="348"/>
      <c r="K22" s="91"/>
      <c r="L22" s="8"/>
      <c r="M22" s="7"/>
      <c r="N22" s="8"/>
    </row>
    <row r="23" spans="1:14" ht="13.5" thickTop="1">
      <c r="A23" s="303" t="s">
        <v>20</v>
      </c>
      <c r="B23" s="69" t="s">
        <v>95</v>
      </c>
      <c r="C23" s="93">
        <v>2490</v>
      </c>
      <c r="D23" s="6">
        <f>5.91+2.871+0.093</f>
        <v>8.874</v>
      </c>
      <c r="E23" s="305">
        <v>81</v>
      </c>
      <c r="F23" s="339">
        <v>25.76</v>
      </c>
      <c r="G23" s="155"/>
      <c r="H23" s="156"/>
      <c r="I23" s="89"/>
      <c r="J23" s="137"/>
      <c r="K23" s="79"/>
      <c r="L23" s="15"/>
      <c r="M23" s="14"/>
      <c r="N23" s="15"/>
    </row>
    <row r="24" spans="1:14" ht="15" customHeight="1">
      <c r="A24" s="304"/>
      <c r="B24" s="65" t="s">
        <v>96</v>
      </c>
      <c r="C24" s="126">
        <v>480</v>
      </c>
      <c r="D24" s="8">
        <f>3.94+0.743+0.093</f>
        <v>4.776</v>
      </c>
      <c r="E24" s="306"/>
      <c r="F24" s="340"/>
      <c r="G24" s="153"/>
      <c r="H24" s="154"/>
      <c r="I24" s="90"/>
      <c r="J24" s="144"/>
      <c r="K24" s="91"/>
      <c r="L24" s="8"/>
      <c r="M24" s="7"/>
      <c r="N24" s="8"/>
    </row>
    <row r="25" spans="1:14" ht="15" customHeight="1" thickBot="1">
      <c r="A25" s="304"/>
      <c r="B25" s="65" t="s">
        <v>115</v>
      </c>
      <c r="C25" s="128">
        <v>17.25</v>
      </c>
      <c r="D25" s="8">
        <v>45.412</v>
      </c>
      <c r="E25" s="306"/>
      <c r="F25" s="340"/>
      <c r="G25" s="153"/>
      <c r="H25" s="154"/>
      <c r="I25" s="90"/>
      <c r="J25" s="144"/>
      <c r="K25" s="91"/>
      <c r="L25" s="8"/>
      <c r="M25" s="7"/>
      <c r="N25" s="8"/>
    </row>
    <row r="26" spans="1:14" ht="13.5" thickTop="1">
      <c r="A26" s="303" t="s">
        <v>69</v>
      </c>
      <c r="B26" s="69" t="s">
        <v>95</v>
      </c>
      <c r="C26" s="93"/>
      <c r="D26" s="6"/>
      <c r="E26" s="305"/>
      <c r="F26" s="339"/>
      <c r="G26" s="155"/>
      <c r="H26" s="156"/>
      <c r="I26" s="89"/>
      <c r="J26" s="137"/>
      <c r="K26" s="79"/>
      <c r="L26" s="15"/>
      <c r="M26" s="14"/>
      <c r="N26" s="15"/>
    </row>
    <row r="27" spans="1:14" ht="15" customHeight="1">
      <c r="A27" s="304"/>
      <c r="B27" s="65" t="s">
        <v>96</v>
      </c>
      <c r="C27" s="126"/>
      <c r="D27" s="8"/>
      <c r="E27" s="306"/>
      <c r="F27" s="340"/>
      <c r="G27" s="153"/>
      <c r="H27" s="154"/>
      <c r="I27" s="90"/>
      <c r="J27" s="144"/>
      <c r="K27" s="91"/>
      <c r="L27" s="8"/>
      <c r="M27" s="7"/>
      <c r="N27" s="8"/>
    </row>
    <row r="28" spans="1:14" ht="15" customHeight="1" thickBot="1">
      <c r="A28" s="304"/>
      <c r="B28" s="65" t="s">
        <v>115</v>
      </c>
      <c r="C28" s="128"/>
      <c r="D28" s="8"/>
      <c r="E28" s="306"/>
      <c r="F28" s="340"/>
      <c r="G28" s="153"/>
      <c r="H28" s="154"/>
      <c r="I28" s="90"/>
      <c r="J28" s="144"/>
      <c r="K28" s="91"/>
      <c r="L28" s="8"/>
      <c r="M28" s="7"/>
      <c r="N28" s="8"/>
    </row>
    <row r="29" spans="1:14" ht="13.5" thickTop="1">
      <c r="A29" s="303" t="s">
        <v>70</v>
      </c>
      <c r="B29" s="69" t="s">
        <v>95</v>
      </c>
      <c r="C29" s="93"/>
      <c r="D29" s="6"/>
      <c r="E29" s="305"/>
      <c r="F29" s="335"/>
      <c r="G29" s="155"/>
      <c r="H29" s="156"/>
      <c r="I29" s="89"/>
      <c r="J29" s="137"/>
      <c r="K29" s="79"/>
      <c r="L29" s="15"/>
      <c r="M29" s="14"/>
      <c r="N29" s="15"/>
    </row>
    <row r="30" spans="1:14" ht="15" customHeight="1">
      <c r="A30" s="304"/>
      <c r="B30" s="65" t="s">
        <v>96</v>
      </c>
      <c r="C30" s="126"/>
      <c r="D30" s="8"/>
      <c r="E30" s="306"/>
      <c r="F30" s="336"/>
      <c r="G30" s="153"/>
      <c r="H30" s="154"/>
      <c r="I30" s="90"/>
      <c r="J30" s="144"/>
      <c r="K30" s="91"/>
      <c r="L30" s="8"/>
      <c r="M30" s="7"/>
      <c r="N30" s="8"/>
    </row>
    <row r="31" spans="1:14" ht="15" customHeight="1">
      <c r="A31" s="304"/>
      <c r="B31" s="65" t="s">
        <v>95</v>
      </c>
      <c r="C31" s="128"/>
      <c r="D31" s="8"/>
      <c r="E31" s="306"/>
      <c r="F31" s="336"/>
      <c r="G31" s="153"/>
      <c r="H31" s="154"/>
      <c r="I31" s="90"/>
      <c r="J31" s="144"/>
      <c r="K31" s="91"/>
      <c r="L31" s="8"/>
      <c r="M31" s="7"/>
      <c r="N31" s="8"/>
    </row>
    <row r="32" spans="1:14" ht="13.5" thickBot="1">
      <c r="A32" s="315"/>
      <c r="B32" s="67" t="s">
        <v>96</v>
      </c>
      <c r="C32" s="94"/>
      <c r="D32" s="74"/>
      <c r="E32" s="312"/>
      <c r="F32" s="337"/>
      <c r="G32" s="145"/>
      <c r="H32" s="146"/>
      <c r="I32" s="145"/>
      <c r="J32" s="146"/>
      <c r="K32" s="92"/>
      <c r="L32" s="22"/>
      <c r="M32" s="21"/>
      <c r="N32" s="22"/>
    </row>
    <row r="33" spans="1:14" ht="13.5" thickTop="1">
      <c r="A33" s="303" t="s">
        <v>22</v>
      </c>
      <c r="B33" s="69" t="s">
        <v>95</v>
      </c>
      <c r="C33" s="93"/>
      <c r="D33" s="6"/>
      <c r="E33" s="305"/>
      <c r="F33" s="335"/>
      <c r="G33" s="323"/>
      <c r="H33" s="347"/>
      <c r="I33" s="323"/>
      <c r="J33" s="347"/>
      <c r="K33" s="226"/>
      <c r="L33" s="228"/>
      <c r="M33" s="305"/>
      <c r="N33" s="228"/>
    </row>
    <row r="34" spans="1:14" ht="15" customHeight="1">
      <c r="A34" s="304"/>
      <c r="B34" s="65" t="s">
        <v>96</v>
      </c>
      <c r="C34" s="126"/>
      <c r="D34" s="8"/>
      <c r="E34" s="306"/>
      <c r="F34" s="336"/>
      <c r="G34" s="324"/>
      <c r="H34" s="348"/>
      <c r="I34" s="324"/>
      <c r="J34" s="348"/>
      <c r="K34" s="213"/>
      <c r="L34" s="222"/>
      <c r="M34" s="306"/>
      <c r="N34" s="222"/>
    </row>
    <row r="35" spans="1:14" ht="15" customHeight="1">
      <c r="A35" s="304"/>
      <c r="B35" s="65" t="s">
        <v>95</v>
      </c>
      <c r="C35" s="128"/>
      <c r="D35" s="8"/>
      <c r="E35" s="306"/>
      <c r="F35" s="336"/>
      <c r="G35" s="324"/>
      <c r="H35" s="348"/>
      <c r="I35" s="324"/>
      <c r="J35" s="348"/>
      <c r="K35" s="213"/>
      <c r="L35" s="222"/>
      <c r="M35" s="306"/>
      <c r="N35" s="222"/>
    </row>
    <row r="36" spans="1:14" ht="13.5" thickBot="1">
      <c r="A36" s="315"/>
      <c r="B36" s="67" t="s">
        <v>96</v>
      </c>
      <c r="C36" s="94"/>
      <c r="D36" s="74"/>
      <c r="E36" s="312"/>
      <c r="F36" s="337"/>
      <c r="G36" s="350"/>
      <c r="H36" s="351"/>
      <c r="I36" s="350"/>
      <c r="J36" s="351"/>
      <c r="K36" s="227"/>
      <c r="L36" s="229"/>
      <c r="M36" s="312"/>
      <c r="N36" s="229"/>
    </row>
    <row r="37" spans="1:14" ht="13.5" thickTop="1">
      <c r="A37" s="303" t="s">
        <v>23</v>
      </c>
      <c r="B37" s="69" t="s">
        <v>95</v>
      </c>
      <c r="C37" s="93"/>
      <c r="D37" s="6"/>
      <c r="E37" s="305"/>
      <c r="F37" s="335"/>
      <c r="G37" s="323"/>
      <c r="H37" s="347"/>
      <c r="I37" s="358"/>
      <c r="J37" s="347"/>
      <c r="K37" s="226"/>
      <c r="L37" s="228"/>
      <c r="M37" s="305"/>
      <c r="N37" s="228"/>
    </row>
    <row r="38" spans="1:14" ht="15" customHeight="1">
      <c r="A38" s="304"/>
      <c r="B38" s="65" t="s">
        <v>96</v>
      </c>
      <c r="C38" s="126"/>
      <c r="D38" s="8"/>
      <c r="E38" s="306"/>
      <c r="F38" s="336"/>
      <c r="G38" s="324"/>
      <c r="H38" s="348"/>
      <c r="I38" s="359"/>
      <c r="J38" s="348"/>
      <c r="K38" s="213"/>
      <c r="L38" s="222"/>
      <c r="M38" s="306"/>
      <c r="N38" s="222"/>
    </row>
    <row r="39" spans="1:14" ht="15" customHeight="1">
      <c r="A39" s="304"/>
      <c r="B39" s="65" t="s">
        <v>95</v>
      </c>
      <c r="C39" s="128"/>
      <c r="D39" s="8"/>
      <c r="E39" s="306"/>
      <c r="F39" s="336"/>
      <c r="G39" s="324"/>
      <c r="H39" s="348"/>
      <c r="I39" s="359"/>
      <c r="J39" s="348"/>
      <c r="K39" s="213"/>
      <c r="L39" s="222"/>
      <c r="M39" s="306"/>
      <c r="N39" s="222"/>
    </row>
    <row r="40" spans="1:14" ht="13.5" thickBot="1">
      <c r="A40" s="315"/>
      <c r="B40" s="67" t="s">
        <v>96</v>
      </c>
      <c r="C40" s="94"/>
      <c r="D40" s="74"/>
      <c r="E40" s="312"/>
      <c r="F40" s="337"/>
      <c r="G40" s="350"/>
      <c r="H40" s="351"/>
      <c r="I40" s="360"/>
      <c r="J40" s="351"/>
      <c r="K40" s="227"/>
      <c r="L40" s="229"/>
      <c r="M40" s="312"/>
      <c r="N40" s="229"/>
    </row>
    <row r="41" spans="1:14" ht="13.5" thickTop="1">
      <c r="A41" s="303" t="s">
        <v>24</v>
      </c>
      <c r="B41" s="69" t="s">
        <v>95</v>
      </c>
      <c r="C41" s="93"/>
      <c r="D41" s="6"/>
      <c r="E41" s="305"/>
      <c r="F41" s="335"/>
      <c r="G41" s="323"/>
      <c r="H41" s="347"/>
      <c r="I41" s="329"/>
      <c r="J41" s="332"/>
      <c r="K41" s="226"/>
      <c r="L41" s="228"/>
      <c r="M41" s="305"/>
      <c r="N41" s="228"/>
    </row>
    <row r="42" spans="1:14" ht="15" customHeight="1">
      <c r="A42" s="304"/>
      <c r="B42" s="65" t="s">
        <v>96</v>
      </c>
      <c r="C42" s="126"/>
      <c r="D42" s="8"/>
      <c r="E42" s="306"/>
      <c r="F42" s="336"/>
      <c r="G42" s="324"/>
      <c r="H42" s="348"/>
      <c r="I42" s="329"/>
      <c r="J42" s="332"/>
      <c r="K42" s="213"/>
      <c r="L42" s="222"/>
      <c r="M42" s="306"/>
      <c r="N42" s="222"/>
    </row>
    <row r="43" spans="1:14" ht="15" customHeight="1">
      <c r="A43" s="304"/>
      <c r="B43" s="77" t="s">
        <v>95</v>
      </c>
      <c r="C43" s="150"/>
      <c r="D43" s="8"/>
      <c r="E43" s="306"/>
      <c r="F43" s="336"/>
      <c r="G43" s="324"/>
      <c r="H43" s="348"/>
      <c r="I43" s="329"/>
      <c r="J43" s="332"/>
      <c r="K43" s="213"/>
      <c r="L43" s="222"/>
      <c r="M43" s="306"/>
      <c r="N43" s="222"/>
    </row>
    <row r="44" spans="1:14" ht="13.5" thickBot="1">
      <c r="A44" s="315"/>
      <c r="B44" s="67" t="s">
        <v>96</v>
      </c>
      <c r="C44" s="129"/>
      <c r="D44" s="8"/>
      <c r="E44" s="312"/>
      <c r="F44" s="337"/>
      <c r="G44" s="350"/>
      <c r="H44" s="351"/>
      <c r="I44" s="329"/>
      <c r="J44" s="332"/>
      <c r="K44" s="227"/>
      <c r="L44" s="229"/>
      <c r="M44" s="312"/>
      <c r="N44" s="229"/>
    </row>
    <row r="45" spans="1:14" ht="12.75">
      <c r="A45" s="303" t="s">
        <v>25</v>
      </c>
      <c r="B45" s="69" t="s">
        <v>95</v>
      </c>
      <c r="C45" s="126"/>
      <c r="D45" s="80"/>
      <c r="E45" s="226"/>
      <c r="F45" s="335"/>
      <c r="G45" s="323"/>
      <c r="H45" s="347"/>
      <c r="I45" s="330"/>
      <c r="J45" s="333"/>
      <c r="K45" s="226"/>
      <c r="L45" s="228"/>
      <c r="M45" s="305"/>
      <c r="N45" s="228"/>
    </row>
    <row r="46" spans="1:14" ht="12.75">
      <c r="A46" s="304"/>
      <c r="B46" s="65" t="s">
        <v>96</v>
      </c>
      <c r="C46" s="126"/>
      <c r="D46" s="81"/>
      <c r="E46" s="213"/>
      <c r="F46" s="336"/>
      <c r="G46" s="324"/>
      <c r="H46" s="348"/>
      <c r="I46" s="330"/>
      <c r="J46" s="333"/>
      <c r="K46" s="213"/>
      <c r="L46" s="222"/>
      <c r="M46" s="306"/>
      <c r="N46" s="222"/>
    </row>
    <row r="47" spans="1:14" ht="12.75">
      <c r="A47" s="304"/>
      <c r="B47" s="65" t="s">
        <v>95</v>
      </c>
      <c r="C47" s="128"/>
      <c r="D47" s="81"/>
      <c r="E47" s="213"/>
      <c r="F47" s="336"/>
      <c r="G47" s="324"/>
      <c r="H47" s="348"/>
      <c r="I47" s="330"/>
      <c r="J47" s="333"/>
      <c r="K47" s="213"/>
      <c r="L47" s="222"/>
      <c r="M47" s="306"/>
      <c r="N47" s="222"/>
    </row>
    <row r="48" spans="1:14" ht="13.5" customHeight="1" thickBot="1">
      <c r="A48" s="315"/>
      <c r="B48" s="65" t="s">
        <v>96</v>
      </c>
      <c r="C48" s="126"/>
      <c r="D48" s="82"/>
      <c r="E48" s="227"/>
      <c r="F48" s="337"/>
      <c r="G48" s="350"/>
      <c r="H48" s="351"/>
      <c r="I48" s="331"/>
      <c r="J48" s="334"/>
      <c r="K48" s="227"/>
      <c r="L48" s="229"/>
      <c r="M48" s="312"/>
      <c r="N48" s="229"/>
    </row>
    <row r="49" spans="1:14" ht="13.5" customHeight="1">
      <c r="A49" s="230" t="s">
        <v>26</v>
      </c>
      <c r="B49" s="85" t="s">
        <v>95</v>
      </c>
      <c r="C49" s="80"/>
      <c r="D49" s="80"/>
      <c r="E49" s="323"/>
      <c r="F49" s="335"/>
      <c r="G49" s="323"/>
      <c r="H49" s="347"/>
      <c r="I49" s="354"/>
      <c r="J49" s="356"/>
      <c r="K49" s="91"/>
      <c r="L49" s="8"/>
      <c r="M49" s="7"/>
      <c r="N49" s="8"/>
    </row>
    <row r="50" spans="1:14" ht="13.5" customHeight="1">
      <c r="A50" s="322"/>
      <c r="B50" s="86" t="s">
        <v>96</v>
      </c>
      <c r="C50" s="81"/>
      <c r="D50" s="81"/>
      <c r="E50" s="324"/>
      <c r="F50" s="336"/>
      <c r="G50" s="324"/>
      <c r="H50" s="348"/>
      <c r="I50" s="330"/>
      <c r="J50" s="333"/>
      <c r="K50" s="91"/>
      <c r="L50" s="8"/>
      <c r="M50" s="7"/>
      <c r="N50" s="8"/>
    </row>
    <row r="51" spans="1:14" ht="13.5" customHeight="1">
      <c r="A51" s="322"/>
      <c r="B51" s="86" t="s">
        <v>95</v>
      </c>
      <c r="C51" s="83"/>
      <c r="D51" s="81"/>
      <c r="E51" s="324"/>
      <c r="F51" s="336"/>
      <c r="G51" s="324"/>
      <c r="H51" s="348"/>
      <c r="I51" s="330"/>
      <c r="J51" s="333"/>
      <c r="K51" s="91"/>
      <c r="L51" s="8"/>
      <c r="M51" s="7"/>
      <c r="N51" s="8"/>
    </row>
    <row r="52" spans="1:14" ht="13.5" customHeight="1" thickBot="1">
      <c r="A52" s="214"/>
      <c r="B52" s="87" t="s">
        <v>96</v>
      </c>
      <c r="C52" s="82"/>
      <c r="D52" s="82"/>
      <c r="E52" s="325"/>
      <c r="F52" s="338"/>
      <c r="G52" s="352"/>
      <c r="H52" s="353"/>
      <c r="I52" s="355"/>
      <c r="J52" s="357"/>
      <c r="K52" s="78"/>
      <c r="L52" s="3"/>
      <c r="M52" s="2"/>
      <c r="N52" s="3"/>
    </row>
    <row r="53" spans="1:14" ht="13.5" customHeigh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37" customFormat="1" ht="13.5" customHeight="1">
      <c r="A54" s="204" t="s">
        <v>32</v>
      </c>
      <c r="B54" s="204"/>
      <c r="C54" s="204"/>
      <c r="D54" s="204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s="37" customFormat="1" ht="12.75">
      <c r="A55" s="33"/>
      <c r="B55" s="32" t="s">
        <v>33</v>
      </c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s="37" customFormat="1" ht="12.75">
      <c r="A56" s="33"/>
      <c r="B56" s="204" t="s">
        <v>35</v>
      </c>
      <c r="C56" s="204"/>
      <c r="D56" s="204"/>
      <c r="E56" s="205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204" t="s">
        <v>34</v>
      </c>
      <c r="C57" s="204"/>
      <c r="D57" s="204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37" customFormat="1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</sheetData>
  <mergeCells count="96">
    <mergeCell ref="I17:I19"/>
    <mergeCell ref="J17:J19"/>
    <mergeCell ref="F33:F36"/>
    <mergeCell ref="F37:F40"/>
    <mergeCell ref="G37:G40"/>
    <mergeCell ref="H37:H40"/>
    <mergeCell ref="I37:I40"/>
    <mergeCell ref="J37:J40"/>
    <mergeCell ref="I20:I22"/>
    <mergeCell ref="J20:J22"/>
    <mergeCell ref="F41:F44"/>
    <mergeCell ref="J49:J52"/>
    <mergeCell ref="G41:G44"/>
    <mergeCell ref="H41:H44"/>
    <mergeCell ref="M45:M48"/>
    <mergeCell ref="N45:N48"/>
    <mergeCell ref="B9:C10"/>
    <mergeCell ref="G49:G52"/>
    <mergeCell ref="H49:H52"/>
    <mergeCell ref="I49:I52"/>
    <mergeCell ref="G45:G48"/>
    <mergeCell ref="H45:H48"/>
    <mergeCell ref="I9:J9"/>
    <mergeCell ref="M33:M36"/>
    <mergeCell ref="A20:A22"/>
    <mergeCell ref="E20:E22"/>
    <mergeCell ref="F20:F22"/>
    <mergeCell ref="N33:N36"/>
    <mergeCell ref="G33:G36"/>
    <mergeCell ref="H33:H36"/>
    <mergeCell ref="I33:I36"/>
    <mergeCell ref="J33:J36"/>
    <mergeCell ref="K33:K36"/>
    <mergeCell ref="L33:L36"/>
    <mergeCell ref="E11:E13"/>
    <mergeCell ref="F11:F13"/>
    <mergeCell ref="E14:E16"/>
    <mergeCell ref="A17:A19"/>
    <mergeCell ref="E17:E19"/>
    <mergeCell ref="F17:F19"/>
    <mergeCell ref="M9:N9"/>
    <mergeCell ref="A54:D54"/>
    <mergeCell ref="F14:F16"/>
    <mergeCell ref="F29:F32"/>
    <mergeCell ref="I11:I13"/>
    <mergeCell ref="J11:J13"/>
    <mergeCell ref="I14:I16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29:A32"/>
    <mergeCell ref="A33:A36"/>
    <mergeCell ref="B57:D57"/>
    <mergeCell ref="E29:E32"/>
    <mergeCell ref="E33:E36"/>
    <mergeCell ref="A37:A40"/>
    <mergeCell ref="E37:E40"/>
    <mergeCell ref="B56:E56"/>
    <mergeCell ref="A41:A44"/>
    <mergeCell ref="E41:E44"/>
    <mergeCell ref="A23:A25"/>
    <mergeCell ref="E23:E25"/>
    <mergeCell ref="F23:F25"/>
    <mergeCell ref="A26:A28"/>
    <mergeCell ref="E26:E28"/>
    <mergeCell ref="F26:F28"/>
    <mergeCell ref="A45:A48"/>
    <mergeCell ref="E45:E48"/>
    <mergeCell ref="F45:F48"/>
    <mergeCell ref="A49:A52"/>
    <mergeCell ref="E49:E52"/>
    <mergeCell ref="F49:F52"/>
    <mergeCell ref="N37:N40"/>
    <mergeCell ref="K41:K44"/>
    <mergeCell ref="L41:L44"/>
    <mergeCell ref="M41:M44"/>
    <mergeCell ref="N41:N44"/>
    <mergeCell ref="K37:K40"/>
    <mergeCell ref="L37:L40"/>
    <mergeCell ref="M37:M40"/>
    <mergeCell ref="K45:K48"/>
    <mergeCell ref="L45:L48"/>
    <mergeCell ref="I41:I44"/>
    <mergeCell ref="I45:I48"/>
    <mergeCell ref="J41:J44"/>
    <mergeCell ref="J45:J48"/>
  </mergeCells>
  <printOptions/>
  <pageMargins left="0.21" right="0.2" top="0.37" bottom="0.39" header="0.5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D24" sqref="D24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321" t="s">
        <v>29</v>
      </c>
      <c r="J1" s="321"/>
      <c r="K1" s="321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321" t="s">
        <v>2</v>
      </c>
      <c r="J2" s="321"/>
      <c r="K2" s="321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321" t="s">
        <v>3</v>
      </c>
      <c r="J3" s="321"/>
      <c r="K3" s="321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6.5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3.5" thickTop="1">
      <c r="A9" s="224"/>
      <c r="B9" s="211" t="s">
        <v>8</v>
      </c>
      <c r="C9" s="210"/>
      <c r="D9" s="221" t="s">
        <v>9</v>
      </c>
      <c r="E9" s="200" t="s">
        <v>10</v>
      </c>
      <c r="F9" s="221" t="s">
        <v>9</v>
      </c>
      <c r="G9" s="236" t="s">
        <v>27</v>
      </c>
      <c r="H9" s="237"/>
      <c r="I9" s="236" t="s">
        <v>28</v>
      </c>
      <c r="J9" s="237"/>
      <c r="K9" s="236" t="s">
        <v>13</v>
      </c>
      <c r="L9" s="237"/>
      <c r="M9" s="236" t="s">
        <v>14</v>
      </c>
      <c r="N9" s="237"/>
    </row>
    <row r="10" spans="1:14" ht="15" thickBot="1">
      <c r="A10" s="225"/>
      <c r="B10" s="318"/>
      <c r="C10" s="193"/>
      <c r="D10" s="202"/>
      <c r="E10" s="201"/>
      <c r="F10" s="202"/>
      <c r="G10" s="18" t="s">
        <v>120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0" t="s">
        <v>16</v>
      </c>
      <c r="B11" s="109" t="s">
        <v>95</v>
      </c>
      <c r="C11" s="93">
        <v>1620</v>
      </c>
      <c r="D11" s="6">
        <f>5.25+2.599+0.093</f>
        <v>7.942</v>
      </c>
      <c r="E11" s="200">
        <v>17</v>
      </c>
      <c r="F11" s="221">
        <v>22.89</v>
      </c>
      <c r="G11" s="209">
        <f>45.5*84</f>
        <v>3822</v>
      </c>
      <c r="H11" s="240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315"/>
      <c r="B12" s="112" t="s">
        <v>118</v>
      </c>
      <c r="C12" s="126">
        <v>17.25</v>
      </c>
      <c r="D12" s="8">
        <v>45.412</v>
      </c>
      <c r="E12" s="312"/>
      <c r="F12" s="229"/>
      <c r="G12" s="233"/>
      <c r="H12" s="235"/>
      <c r="I12" s="7"/>
      <c r="J12" s="8"/>
      <c r="K12" s="7"/>
      <c r="L12" s="8"/>
      <c r="M12" s="7"/>
      <c r="N12" s="8"/>
    </row>
    <row r="13" spans="1:14" ht="15" customHeight="1" thickTop="1">
      <c r="A13" s="303" t="s">
        <v>17</v>
      </c>
      <c r="B13" s="114" t="s">
        <v>95</v>
      </c>
      <c r="C13" s="125">
        <v>1465</v>
      </c>
      <c r="D13" s="6">
        <f>5.25+2.599+0.093</f>
        <v>7.942</v>
      </c>
      <c r="E13" s="305">
        <v>16</v>
      </c>
      <c r="F13" s="234">
        <v>22.89</v>
      </c>
      <c r="G13" s="232">
        <f>45.5*84</f>
        <v>3822</v>
      </c>
      <c r="H13" s="234">
        <v>13.65</v>
      </c>
      <c r="I13" s="14"/>
      <c r="J13" s="15"/>
      <c r="K13" s="14"/>
      <c r="L13" s="15"/>
      <c r="M13" s="14"/>
      <c r="N13" s="15"/>
    </row>
    <row r="14" spans="1:14" ht="13.5" thickBot="1">
      <c r="A14" s="315"/>
      <c r="B14" s="114" t="s">
        <v>96</v>
      </c>
      <c r="C14" s="124">
        <v>17.25</v>
      </c>
      <c r="D14" s="8">
        <v>45.412</v>
      </c>
      <c r="E14" s="312"/>
      <c r="F14" s="235"/>
      <c r="G14" s="233"/>
      <c r="H14" s="235"/>
      <c r="I14" s="21"/>
      <c r="J14" s="22"/>
      <c r="K14" s="21"/>
      <c r="L14" s="22"/>
      <c r="M14" s="21"/>
      <c r="N14" s="22"/>
    </row>
    <row r="15" spans="1:14" ht="15" customHeight="1" thickTop="1">
      <c r="A15" s="303" t="s">
        <v>18</v>
      </c>
      <c r="B15" s="116" t="s">
        <v>95</v>
      </c>
      <c r="C15" s="125">
        <v>1708</v>
      </c>
      <c r="D15" s="6">
        <f>5.25+2.599+0.093</f>
        <v>7.942</v>
      </c>
      <c r="E15" s="305">
        <v>20</v>
      </c>
      <c r="F15" s="234">
        <v>22.89</v>
      </c>
      <c r="G15" s="232">
        <f>45.5*84</f>
        <v>3822</v>
      </c>
      <c r="H15" s="234">
        <v>13.65</v>
      </c>
      <c r="I15" s="14"/>
      <c r="J15" s="15"/>
      <c r="K15" s="14"/>
      <c r="L15" s="15"/>
      <c r="M15" s="14"/>
      <c r="N15" s="15"/>
    </row>
    <row r="16" spans="1:14" ht="13.5" thickBot="1">
      <c r="A16" s="315"/>
      <c r="B16" s="112" t="s">
        <v>96</v>
      </c>
      <c r="C16" s="124">
        <v>17.25</v>
      </c>
      <c r="D16" s="8">
        <v>45.412</v>
      </c>
      <c r="E16" s="312"/>
      <c r="F16" s="235"/>
      <c r="G16" s="233"/>
      <c r="H16" s="235"/>
      <c r="I16" s="21"/>
      <c r="J16" s="22"/>
      <c r="K16" s="21"/>
      <c r="L16" s="22"/>
      <c r="M16" s="21"/>
      <c r="N16" s="22"/>
    </row>
    <row r="17" spans="1:14" ht="13.5" thickTop="1">
      <c r="A17" s="303" t="s">
        <v>19</v>
      </c>
      <c r="B17" s="116" t="s">
        <v>95</v>
      </c>
      <c r="C17" s="125">
        <v>1274</v>
      </c>
      <c r="D17" s="6">
        <f>5.25+2.599+0.093</f>
        <v>7.942</v>
      </c>
      <c r="E17" s="305">
        <v>18</v>
      </c>
      <c r="F17" s="234">
        <v>25.76</v>
      </c>
      <c r="G17" s="232">
        <f>45.5*84</f>
        <v>3822</v>
      </c>
      <c r="H17" s="234">
        <v>13.65</v>
      </c>
      <c r="I17" s="14"/>
      <c r="J17" s="15"/>
      <c r="K17" s="14"/>
      <c r="L17" s="15"/>
      <c r="M17" s="14"/>
      <c r="N17" s="15"/>
    </row>
    <row r="18" spans="1:14" ht="13.5" thickBot="1">
      <c r="A18" s="315"/>
      <c r="B18" s="112" t="s">
        <v>96</v>
      </c>
      <c r="C18" s="124">
        <v>17.25</v>
      </c>
      <c r="D18" s="8">
        <v>45.412</v>
      </c>
      <c r="E18" s="312"/>
      <c r="F18" s="235"/>
      <c r="G18" s="233"/>
      <c r="H18" s="235"/>
      <c r="I18" s="21"/>
      <c r="J18" s="22"/>
      <c r="K18" s="21"/>
      <c r="L18" s="22"/>
      <c r="M18" s="21"/>
      <c r="N18" s="22"/>
    </row>
    <row r="19" spans="1:14" ht="13.5" thickTop="1">
      <c r="A19" s="303" t="s">
        <v>20</v>
      </c>
      <c r="B19" s="116" t="s">
        <v>95</v>
      </c>
      <c r="C19" s="125">
        <v>842</v>
      </c>
      <c r="D19" s="6">
        <f>5.25+2.599+0.093</f>
        <v>7.942</v>
      </c>
      <c r="E19" s="305">
        <v>22</v>
      </c>
      <c r="F19" s="234">
        <v>25.76</v>
      </c>
      <c r="G19" s="232">
        <f>45.5*84</f>
        <v>3822</v>
      </c>
      <c r="H19" s="228">
        <v>13.65</v>
      </c>
      <c r="I19" s="14"/>
      <c r="J19" s="15"/>
      <c r="K19" s="14"/>
      <c r="L19" s="15"/>
      <c r="M19" s="14"/>
      <c r="N19" s="15"/>
    </row>
    <row r="20" spans="1:14" ht="12.75">
      <c r="A20" s="315"/>
      <c r="B20" s="112" t="s">
        <v>96</v>
      </c>
      <c r="C20" s="124">
        <v>17.25</v>
      </c>
      <c r="D20" s="8">
        <v>45.412</v>
      </c>
      <c r="E20" s="312"/>
      <c r="F20" s="235"/>
      <c r="G20" s="233"/>
      <c r="H20" s="229"/>
      <c r="I20" s="21"/>
      <c r="J20" s="22"/>
      <c r="K20" s="21"/>
      <c r="L20" s="22"/>
      <c r="M20" s="21"/>
      <c r="N20" s="22"/>
    </row>
    <row r="21" spans="1:14" ht="12.75">
      <c r="A21" s="303" t="s">
        <v>69</v>
      </c>
      <c r="B21" s="116" t="s">
        <v>95</v>
      </c>
      <c r="C21" s="125"/>
      <c r="D21" s="15"/>
      <c r="E21" s="305"/>
      <c r="F21" s="234"/>
      <c r="G21" s="232"/>
      <c r="H21" s="228"/>
      <c r="I21" s="14"/>
      <c r="J21" s="15"/>
      <c r="K21" s="14"/>
      <c r="L21" s="15"/>
      <c r="M21" s="14"/>
      <c r="N21" s="15"/>
    </row>
    <row r="22" spans="1:14" ht="12.75">
      <c r="A22" s="315"/>
      <c r="B22" s="112" t="s">
        <v>96</v>
      </c>
      <c r="C22" s="124"/>
      <c r="D22" s="22"/>
      <c r="E22" s="312"/>
      <c r="F22" s="235"/>
      <c r="G22" s="233"/>
      <c r="H22" s="229"/>
      <c r="I22" s="21"/>
      <c r="J22" s="22"/>
      <c r="K22" s="21"/>
      <c r="L22" s="22"/>
      <c r="M22" s="21"/>
      <c r="N22" s="22"/>
    </row>
    <row r="23" spans="1:14" ht="12.75">
      <c r="A23" s="303" t="s">
        <v>70</v>
      </c>
      <c r="B23" s="116" t="s">
        <v>95</v>
      </c>
      <c r="C23" s="125"/>
      <c r="D23" s="15"/>
      <c r="E23" s="305"/>
      <c r="F23" s="234"/>
      <c r="G23" s="232"/>
      <c r="H23" s="228"/>
      <c r="I23" s="14"/>
      <c r="J23" s="15"/>
      <c r="K23" s="14"/>
      <c r="L23" s="15"/>
      <c r="M23" s="14"/>
      <c r="N23" s="15"/>
    </row>
    <row r="24" spans="1:14" ht="12.75">
      <c r="A24" s="315"/>
      <c r="B24" s="112" t="s">
        <v>96</v>
      </c>
      <c r="C24" s="124"/>
      <c r="D24" s="22"/>
      <c r="E24" s="312"/>
      <c r="F24" s="235"/>
      <c r="G24" s="233"/>
      <c r="H24" s="229"/>
      <c r="I24" s="21"/>
      <c r="J24" s="22"/>
      <c r="K24" s="21"/>
      <c r="L24" s="22"/>
      <c r="M24" s="21"/>
      <c r="N24" s="22"/>
    </row>
    <row r="25" spans="1:14" ht="12.75">
      <c r="A25" s="303" t="s">
        <v>22</v>
      </c>
      <c r="B25" s="116" t="s">
        <v>95</v>
      </c>
      <c r="C25" s="125"/>
      <c r="D25" s="15"/>
      <c r="E25" s="305"/>
      <c r="F25" s="234"/>
      <c r="G25" s="232"/>
      <c r="H25" s="228"/>
      <c r="I25" s="21"/>
      <c r="J25" s="22"/>
      <c r="K25" s="21"/>
      <c r="L25" s="22"/>
      <c r="M25" s="21"/>
      <c r="N25" s="22"/>
    </row>
    <row r="26" spans="1:14" ht="12.75">
      <c r="A26" s="315"/>
      <c r="B26" s="112" t="s">
        <v>96</v>
      </c>
      <c r="C26" s="124"/>
      <c r="D26" s="22"/>
      <c r="E26" s="312"/>
      <c r="F26" s="235"/>
      <c r="G26" s="233"/>
      <c r="H26" s="229"/>
      <c r="I26" s="4"/>
      <c r="J26" s="5"/>
      <c r="K26" s="4"/>
      <c r="L26" s="5"/>
      <c r="M26" s="4"/>
      <c r="N26" s="5"/>
    </row>
    <row r="27" spans="1:14" ht="12.75">
      <c r="A27" s="303" t="s">
        <v>23</v>
      </c>
      <c r="B27" s="116" t="s">
        <v>95</v>
      </c>
      <c r="C27" s="125"/>
      <c r="D27" s="15"/>
      <c r="E27" s="305"/>
      <c r="F27" s="234"/>
      <c r="G27" s="232"/>
      <c r="H27" s="228"/>
      <c r="I27" s="4"/>
      <c r="J27" s="5"/>
      <c r="K27" s="4"/>
      <c r="L27" s="5"/>
      <c r="M27" s="4"/>
      <c r="N27" s="5"/>
    </row>
    <row r="28" spans="1:14" ht="12.75">
      <c r="A28" s="315"/>
      <c r="B28" s="112" t="s">
        <v>96</v>
      </c>
      <c r="C28" s="124"/>
      <c r="D28" s="22"/>
      <c r="E28" s="312"/>
      <c r="F28" s="235"/>
      <c r="G28" s="233"/>
      <c r="H28" s="229"/>
      <c r="I28" s="4"/>
      <c r="J28" s="5"/>
      <c r="K28" s="4"/>
      <c r="L28" s="5"/>
      <c r="M28" s="4"/>
      <c r="N28" s="5"/>
    </row>
    <row r="29" spans="1:14" ht="12.75">
      <c r="A29" s="303" t="s">
        <v>24</v>
      </c>
      <c r="B29" s="116" t="s">
        <v>95</v>
      </c>
      <c r="C29" s="125"/>
      <c r="D29" s="15"/>
      <c r="E29" s="305"/>
      <c r="F29" s="234"/>
      <c r="G29" s="232"/>
      <c r="H29" s="228"/>
      <c r="I29" s="4"/>
      <c r="J29" s="5"/>
      <c r="K29" s="4"/>
      <c r="L29" s="5"/>
      <c r="M29" s="4"/>
      <c r="N29" s="5"/>
    </row>
    <row r="30" spans="1:14" ht="12.75">
      <c r="A30" s="315"/>
      <c r="B30" s="112" t="s">
        <v>96</v>
      </c>
      <c r="C30" s="124"/>
      <c r="D30" s="22"/>
      <c r="E30" s="312"/>
      <c r="F30" s="235"/>
      <c r="G30" s="233"/>
      <c r="H30" s="229"/>
      <c r="I30" s="4"/>
      <c r="J30" s="5"/>
      <c r="K30" s="4"/>
      <c r="L30" s="5"/>
      <c r="M30" s="4"/>
      <c r="N30" s="5"/>
    </row>
    <row r="31" spans="1:14" ht="12.75">
      <c r="A31" s="303" t="s">
        <v>25</v>
      </c>
      <c r="B31" s="116" t="s">
        <v>95</v>
      </c>
      <c r="C31" s="125"/>
      <c r="D31" s="15"/>
      <c r="E31" s="305"/>
      <c r="F31" s="234"/>
      <c r="G31" s="232"/>
      <c r="H31" s="228"/>
      <c r="I31" s="4"/>
      <c r="J31" s="5"/>
      <c r="K31" s="4"/>
      <c r="L31" s="5"/>
      <c r="M31" s="4"/>
      <c r="N31" s="5"/>
    </row>
    <row r="32" spans="1:14" ht="12.75">
      <c r="A32" s="315"/>
      <c r="B32" s="112" t="s">
        <v>96</v>
      </c>
      <c r="C32" s="124"/>
      <c r="D32" s="22"/>
      <c r="E32" s="312"/>
      <c r="F32" s="235"/>
      <c r="G32" s="233"/>
      <c r="H32" s="229"/>
      <c r="I32" s="4"/>
      <c r="J32" s="5"/>
      <c r="K32" s="4"/>
      <c r="L32" s="5"/>
      <c r="M32" s="4"/>
      <c r="N32" s="5"/>
    </row>
    <row r="33" spans="1:14" ht="12.75">
      <c r="A33" s="303" t="s">
        <v>26</v>
      </c>
      <c r="B33" s="116" t="s">
        <v>95</v>
      </c>
      <c r="C33" s="125"/>
      <c r="D33" s="15"/>
      <c r="E33" s="305"/>
      <c r="F33" s="234"/>
      <c r="G33" s="232"/>
      <c r="H33" s="228"/>
      <c r="I33" s="14"/>
      <c r="J33" s="15"/>
      <c r="K33" s="14"/>
      <c r="L33" s="15"/>
      <c r="M33" s="14"/>
      <c r="N33" s="15"/>
    </row>
    <row r="34" spans="1:14" ht="13.5" thickBot="1">
      <c r="A34" s="326"/>
      <c r="B34" s="118" t="s">
        <v>96</v>
      </c>
      <c r="C34" s="124"/>
      <c r="D34" s="22"/>
      <c r="E34" s="201"/>
      <c r="F34" s="361"/>
      <c r="G34" s="194"/>
      <c r="H34" s="20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04" t="s">
        <v>32</v>
      </c>
      <c r="B36" s="204"/>
      <c r="C36" s="204"/>
      <c r="D36" s="20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4" t="s">
        <v>35</v>
      </c>
      <c r="C38" s="204"/>
      <c r="D38" s="204"/>
      <c r="E38" s="20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4" t="s">
        <v>34</v>
      </c>
      <c r="C39" s="204"/>
      <c r="D39" s="20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H23:H24"/>
    <mergeCell ref="A23:A24"/>
    <mergeCell ref="E23:E24"/>
    <mergeCell ref="F23:F24"/>
    <mergeCell ref="G23:G24"/>
    <mergeCell ref="H15:H16"/>
    <mergeCell ref="A15:A16"/>
    <mergeCell ref="E15:E16"/>
    <mergeCell ref="F15:F16"/>
    <mergeCell ref="G15:G16"/>
    <mergeCell ref="I1:K1"/>
    <mergeCell ref="I2:K2"/>
    <mergeCell ref="I3:K3"/>
    <mergeCell ref="K9:L9"/>
    <mergeCell ref="F11:F12"/>
    <mergeCell ref="G11:G12"/>
    <mergeCell ref="H11:H12"/>
    <mergeCell ref="H13:H14"/>
    <mergeCell ref="G13:G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A17:A18"/>
    <mergeCell ref="E17:E18"/>
    <mergeCell ref="F17:F18"/>
    <mergeCell ref="G17:G18"/>
    <mergeCell ref="H19:H20"/>
    <mergeCell ref="A19:A20"/>
    <mergeCell ref="E19:E20"/>
    <mergeCell ref="F19:F20"/>
    <mergeCell ref="G19:G20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2" right="0.2" top="0.41" bottom="0.35" header="0.5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C26" sqref="C26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321" t="s">
        <v>29</v>
      </c>
      <c r="J1" s="321"/>
      <c r="K1" s="321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321" t="s">
        <v>2</v>
      </c>
      <c r="J2" s="321"/>
      <c r="K2" s="321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21" t="s">
        <v>3</v>
      </c>
      <c r="J3" s="321"/>
      <c r="K3" s="321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6.5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3.5" thickTop="1">
      <c r="A9" s="224"/>
      <c r="B9" s="211" t="s">
        <v>8</v>
      </c>
      <c r="C9" s="210"/>
      <c r="D9" s="221" t="s">
        <v>9</v>
      </c>
      <c r="E9" s="200" t="s">
        <v>10</v>
      </c>
      <c r="F9" s="221" t="s">
        <v>9</v>
      </c>
      <c r="G9" s="327" t="s">
        <v>27</v>
      </c>
      <c r="H9" s="328"/>
      <c r="I9" s="236" t="s">
        <v>28</v>
      </c>
      <c r="J9" s="237"/>
      <c r="K9" s="236" t="s">
        <v>13</v>
      </c>
      <c r="L9" s="237"/>
      <c r="M9" s="236" t="s">
        <v>14</v>
      </c>
      <c r="N9" s="237"/>
    </row>
    <row r="10" spans="1:14" ht="15" thickBot="1">
      <c r="A10" s="225"/>
      <c r="B10" s="318"/>
      <c r="C10" s="193"/>
      <c r="D10" s="202"/>
      <c r="E10" s="201"/>
      <c r="F10" s="202"/>
      <c r="G10" s="18" t="s">
        <v>120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0" t="s">
        <v>16</v>
      </c>
      <c r="B11" s="61" t="s">
        <v>95</v>
      </c>
      <c r="C11" s="93">
        <v>751</v>
      </c>
      <c r="D11" s="6">
        <f>5.91+2.971+0.093</f>
        <v>8.974</v>
      </c>
      <c r="E11" s="200">
        <v>9</v>
      </c>
      <c r="F11" s="221">
        <v>17.73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304"/>
      <c r="B12" s="65" t="s">
        <v>96</v>
      </c>
      <c r="C12" s="126">
        <v>50</v>
      </c>
      <c r="D12" s="8">
        <f>3.94+2.971+0.093</f>
        <v>7.004</v>
      </c>
      <c r="E12" s="306"/>
      <c r="F12" s="222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304"/>
      <c r="B13" s="65" t="s">
        <v>118</v>
      </c>
      <c r="C13" s="126">
        <v>17.25</v>
      </c>
      <c r="D13" s="8">
        <v>45.412</v>
      </c>
      <c r="E13" s="306"/>
      <c r="F13" s="222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303" t="s">
        <v>17</v>
      </c>
      <c r="B14" s="61" t="s">
        <v>95</v>
      </c>
      <c r="C14" s="125">
        <v>1464</v>
      </c>
      <c r="D14" s="6">
        <f>5.91+2.971+0.093</f>
        <v>8.974</v>
      </c>
      <c r="E14" s="305">
        <v>16</v>
      </c>
      <c r="F14" s="228">
        <v>22.89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304"/>
      <c r="B15" s="65" t="s">
        <v>96</v>
      </c>
      <c r="C15" s="126">
        <v>129</v>
      </c>
      <c r="D15" s="8">
        <f>3.94+2.971+0.093</f>
        <v>7.004</v>
      </c>
      <c r="E15" s="306"/>
      <c r="F15" s="222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304"/>
      <c r="B16" s="65" t="s">
        <v>118</v>
      </c>
      <c r="C16" s="126">
        <v>17.25</v>
      </c>
      <c r="D16" s="8">
        <v>45.412</v>
      </c>
      <c r="E16" s="306"/>
      <c r="F16" s="222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303" t="s">
        <v>18</v>
      </c>
      <c r="B17" s="61" t="s">
        <v>95</v>
      </c>
      <c r="C17" s="125">
        <v>1662</v>
      </c>
      <c r="D17" s="6">
        <f>5.91+2.971+0.093</f>
        <v>8.974</v>
      </c>
      <c r="E17" s="305">
        <v>19</v>
      </c>
      <c r="F17" s="228">
        <v>22.89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304"/>
      <c r="B18" s="65" t="s">
        <v>96</v>
      </c>
      <c r="C18" s="126">
        <v>192</v>
      </c>
      <c r="D18" s="8">
        <f>3.94+2.971+0.093</f>
        <v>7.004</v>
      </c>
      <c r="E18" s="306"/>
      <c r="F18" s="222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304"/>
      <c r="B19" s="65" t="s">
        <v>118</v>
      </c>
      <c r="C19" s="126">
        <v>17.25</v>
      </c>
      <c r="D19" s="8">
        <v>45.412</v>
      </c>
      <c r="E19" s="306"/>
      <c r="F19" s="222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303" t="s">
        <v>19</v>
      </c>
      <c r="B20" s="61" t="s">
        <v>95</v>
      </c>
      <c r="C20" s="125">
        <v>720</v>
      </c>
      <c r="D20" s="6">
        <f>5.91+2.971+0.093</f>
        <v>8.974</v>
      </c>
      <c r="E20" s="305">
        <v>10</v>
      </c>
      <c r="F20" s="228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04"/>
      <c r="B21" s="65" t="s">
        <v>96</v>
      </c>
      <c r="C21" s="126">
        <v>131</v>
      </c>
      <c r="D21" s="8">
        <f>3.94+2.971+0.093</f>
        <v>7.004</v>
      </c>
      <c r="E21" s="306"/>
      <c r="F21" s="222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04"/>
      <c r="B22" s="65" t="s">
        <v>118</v>
      </c>
      <c r="C22" s="126">
        <v>17.25</v>
      </c>
      <c r="D22" s="8">
        <v>45.412</v>
      </c>
      <c r="E22" s="306"/>
      <c r="F22" s="222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303" t="s">
        <v>20</v>
      </c>
      <c r="B23" s="61" t="s">
        <v>95</v>
      </c>
      <c r="C23" s="125">
        <v>225</v>
      </c>
      <c r="D23" s="6">
        <f>5.91+2.971+0.093</f>
        <v>8.974</v>
      </c>
      <c r="E23" s="305">
        <v>16</v>
      </c>
      <c r="F23" s="228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04"/>
      <c r="B24" s="65" t="s">
        <v>96</v>
      </c>
      <c r="C24" s="126">
        <v>94</v>
      </c>
      <c r="D24" s="8">
        <f>3.94+2.971+0.093</f>
        <v>7.004</v>
      </c>
      <c r="E24" s="306"/>
      <c r="F24" s="222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304"/>
      <c r="B25" s="65" t="s">
        <v>118</v>
      </c>
      <c r="C25" s="126">
        <v>17.25</v>
      </c>
      <c r="D25" s="8">
        <v>45.412</v>
      </c>
      <c r="E25" s="306"/>
      <c r="F25" s="222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303" t="s">
        <v>69</v>
      </c>
      <c r="B26" s="61" t="s">
        <v>95</v>
      </c>
      <c r="C26" s="125"/>
      <c r="D26" s="15"/>
      <c r="E26" s="305"/>
      <c r="F26" s="228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304"/>
      <c r="B27" s="65" t="s">
        <v>96</v>
      </c>
      <c r="C27" s="126"/>
      <c r="D27" s="8"/>
      <c r="E27" s="306"/>
      <c r="F27" s="222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304"/>
      <c r="B28" s="65" t="s">
        <v>118</v>
      </c>
      <c r="C28" s="126"/>
      <c r="D28" s="8"/>
      <c r="E28" s="306"/>
      <c r="F28" s="222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303" t="s">
        <v>70</v>
      </c>
      <c r="B29" s="61" t="s">
        <v>95</v>
      </c>
      <c r="C29" s="125"/>
      <c r="D29" s="15"/>
      <c r="E29" s="305"/>
      <c r="F29" s="228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304"/>
      <c r="B30" s="65" t="s">
        <v>96</v>
      </c>
      <c r="C30" s="126"/>
      <c r="D30" s="8"/>
      <c r="E30" s="306"/>
      <c r="F30" s="222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304"/>
      <c r="B31" s="65" t="s">
        <v>118</v>
      </c>
      <c r="C31" s="126"/>
      <c r="D31" s="8"/>
      <c r="E31" s="306"/>
      <c r="F31" s="222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303" t="s">
        <v>22</v>
      </c>
      <c r="B32" s="61" t="s">
        <v>95</v>
      </c>
      <c r="C32" s="125"/>
      <c r="D32" s="15"/>
      <c r="E32" s="305"/>
      <c r="F32" s="228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304"/>
      <c r="B33" s="65" t="s">
        <v>96</v>
      </c>
      <c r="C33" s="126"/>
      <c r="D33" s="8"/>
      <c r="E33" s="306"/>
      <c r="F33" s="222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304"/>
      <c r="B34" s="65" t="s">
        <v>118</v>
      </c>
      <c r="C34" s="126"/>
      <c r="D34" s="8"/>
      <c r="E34" s="306"/>
      <c r="F34" s="222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303" t="s">
        <v>23</v>
      </c>
      <c r="B35" s="61" t="s">
        <v>95</v>
      </c>
      <c r="C35" s="125"/>
      <c r="D35" s="15"/>
      <c r="E35" s="305"/>
      <c r="F35" s="228"/>
      <c r="G35" s="4"/>
      <c r="H35" s="5"/>
      <c r="I35" s="4"/>
      <c r="J35" s="5"/>
      <c r="K35" s="4"/>
      <c r="L35" s="5"/>
      <c r="M35" s="4"/>
      <c r="N35" s="5"/>
    </row>
    <row r="36" spans="1:14" ht="15" customHeight="1">
      <c r="A36" s="304"/>
      <c r="B36" s="65" t="s">
        <v>96</v>
      </c>
      <c r="C36" s="126"/>
      <c r="D36" s="8"/>
      <c r="E36" s="306"/>
      <c r="F36" s="222"/>
      <c r="G36" s="4"/>
      <c r="H36" s="5"/>
      <c r="I36" s="4"/>
      <c r="J36" s="5"/>
      <c r="K36" s="4"/>
      <c r="L36" s="5"/>
      <c r="M36" s="4"/>
      <c r="N36" s="5"/>
    </row>
    <row r="37" spans="1:14" ht="15" customHeight="1" thickBot="1">
      <c r="A37" s="304"/>
      <c r="B37" s="65" t="s">
        <v>118</v>
      </c>
      <c r="C37" s="126"/>
      <c r="D37" s="8"/>
      <c r="E37" s="306"/>
      <c r="F37" s="222"/>
      <c r="G37" s="4"/>
      <c r="H37" s="5"/>
      <c r="I37" s="4"/>
      <c r="J37" s="5"/>
      <c r="K37" s="4"/>
      <c r="L37" s="5"/>
      <c r="M37" s="4"/>
      <c r="N37" s="5"/>
    </row>
    <row r="38" spans="1:14" ht="13.5" thickTop="1">
      <c r="A38" s="303" t="s">
        <v>24</v>
      </c>
      <c r="B38" s="61" t="s">
        <v>95</v>
      </c>
      <c r="C38" s="125"/>
      <c r="D38" s="15"/>
      <c r="E38" s="305"/>
      <c r="F38" s="228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304"/>
      <c r="B39" s="65" t="s">
        <v>96</v>
      </c>
      <c r="C39" s="126"/>
      <c r="D39" s="8"/>
      <c r="E39" s="306"/>
      <c r="F39" s="222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304"/>
      <c r="B40" s="65" t="s">
        <v>118</v>
      </c>
      <c r="C40" s="126"/>
      <c r="D40" s="8"/>
      <c r="E40" s="306"/>
      <c r="F40" s="222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303" t="s">
        <v>25</v>
      </c>
      <c r="B41" s="61" t="s">
        <v>95</v>
      </c>
      <c r="C41" s="125"/>
      <c r="D41" s="15"/>
      <c r="E41" s="305"/>
      <c r="F41" s="228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304"/>
      <c r="B42" s="65" t="s">
        <v>96</v>
      </c>
      <c r="C42" s="126"/>
      <c r="D42" s="8"/>
      <c r="E42" s="306"/>
      <c r="F42" s="222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304"/>
      <c r="B43" s="65" t="s">
        <v>118</v>
      </c>
      <c r="C43" s="126"/>
      <c r="D43" s="8"/>
      <c r="E43" s="306"/>
      <c r="F43" s="222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303" t="s">
        <v>26</v>
      </c>
      <c r="B44" s="61" t="s">
        <v>95</v>
      </c>
      <c r="C44" s="125"/>
      <c r="D44" s="15"/>
      <c r="E44" s="305"/>
      <c r="F44" s="228"/>
      <c r="G44" s="14"/>
      <c r="H44" s="15"/>
      <c r="I44" s="14"/>
      <c r="J44" s="15"/>
      <c r="K44" s="14"/>
      <c r="L44" s="15"/>
      <c r="M44" s="14"/>
      <c r="N44" s="15"/>
    </row>
    <row r="45" spans="1:14" ht="15" customHeight="1">
      <c r="A45" s="304"/>
      <c r="B45" s="65" t="s">
        <v>96</v>
      </c>
      <c r="C45" s="126"/>
      <c r="D45" s="8"/>
      <c r="E45" s="306"/>
      <c r="F45" s="222"/>
      <c r="G45" s="14"/>
      <c r="H45" s="15"/>
      <c r="I45" s="14"/>
      <c r="J45" s="15"/>
      <c r="K45" s="14"/>
      <c r="L45" s="15"/>
      <c r="M45" s="14"/>
      <c r="N45" s="15"/>
    </row>
    <row r="46" spans="1:14" ht="15" customHeight="1">
      <c r="A46" s="304"/>
      <c r="B46" s="65" t="s">
        <v>118</v>
      </c>
      <c r="C46" s="126"/>
      <c r="D46" s="8"/>
      <c r="E46" s="306"/>
      <c r="F46" s="222"/>
      <c r="G46" s="14"/>
      <c r="H46" s="15"/>
      <c r="I46" s="14"/>
      <c r="J46" s="15"/>
      <c r="K46" s="14"/>
      <c r="L46" s="15"/>
      <c r="M46" s="14"/>
      <c r="N46" s="15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04" t="s">
        <v>32</v>
      </c>
      <c r="B48" s="204"/>
      <c r="C48" s="204"/>
      <c r="D48" s="20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4" t="s">
        <v>35</v>
      </c>
      <c r="C50" s="204"/>
      <c r="D50" s="204"/>
      <c r="E50" s="20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4" t="s">
        <v>34</v>
      </c>
      <c r="C51" s="204"/>
      <c r="D51" s="20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2" right="0.2" top="0.32" bottom="0.64" header="0.5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D19" sqref="D19:D20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321" t="s">
        <v>29</v>
      </c>
      <c r="J1" s="321"/>
      <c r="K1" s="321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321" t="s">
        <v>2</v>
      </c>
      <c r="J2" s="321"/>
      <c r="K2" s="321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21" t="s">
        <v>3</v>
      </c>
      <c r="J3" s="321"/>
      <c r="K3" s="321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6.5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3.5" thickTop="1">
      <c r="A9" s="224"/>
      <c r="B9" s="211" t="s">
        <v>8</v>
      </c>
      <c r="C9" s="210"/>
      <c r="D9" s="221" t="s">
        <v>9</v>
      </c>
      <c r="E9" s="200" t="s">
        <v>10</v>
      </c>
      <c r="F9" s="221" t="s">
        <v>9</v>
      </c>
      <c r="G9" s="327" t="s">
        <v>27</v>
      </c>
      <c r="H9" s="328"/>
      <c r="I9" s="236" t="s">
        <v>28</v>
      </c>
      <c r="J9" s="237"/>
      <c r="K9" s="236" t="s">
        <v>13</v>
      </c>
      <c r="L9" s="237"/>
      <c r="M9" s="236" t="s">
        <v>14</v>
      </c>
      <c r="N9" s="237"/>
    </row>
    <row r="10" spans="1:14" ht="15" thickBot="1">
      <c r="A10" s="225"/>
      <c r="B10" s="212"/>
      <c r="C10" s="213"/>
      <c r="D10" s="222"/>
      <c r="E10" s="201"/>
      <c r="F10" s="202"/>
      <c r="G10" s="18" t="s">
        <v>120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96" t="s">
        <v>16</v>
      </c>
      <c r="B11" s="134" t="s">
        <v>103</v>
      </c>
      <c r="C11" s="135">
        <v>103</v>
      </c>
      <c r="D11" s="136">
        <f>5.25+2.599+0.093</f>
        <v>7.942</v>
      </c>
      <c r="E11" s="95">
        <v>4</v>
      </c>
      <c r="F11" s="6">
        <v>22.89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63"/>
      <c r="B12" s="90" t="s">
        <v>118</v>
      </c>
      <c r="C12" s="126">
        <v>17.25</v>
      </c>
      <c r="D12" s="144">
        <v>45.412</v>
      </c>
      <c r="E12" s="91"/>
      <c r="F12" s="8"/>
      <c r="G12" s="12"/>
      <c r="H12" s="17"/>
      <c r="I12" s="7"/>
      <c r="J12" s="8"/>
      <c r="K12" s="7"/>
      <c r="L12" s="8"/>
      <c r="M12" s="7"/>
      <c r="N12" s="8"/>
    </row>
    <row r="13" spans="1:14" ht="15">
      <c r="A13" s="88" t="s">
        <v>17</v>
      </c>
      <c r="B13" s="134" t="s">
        <v>103</v>
      </c>
      <c r="C13" s="125">
        <v>142</v>
      </c>
      <c r="D13" s="136">
        <f>5.25+2.599+0.093</f>
        <v>7.942</v>
      </c>
      <c r="E13" s="79">
        <v>10</v>
      </c>
      <c r="F13" s="16">
        <v>22.89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8"/>
      <c r="B14" s="90" t="s">
        <v>118</v>
      </c>
      <c r="C14" s="125">
        <v>17.25</v>
      </c>
      <c r="D14" s="144">
        <v>45.412</v>
      </c>
      <c r="E14" s="79"/>
      <c r="F14" s="16"/>
      <c r="G14" s="11"/>
      <c r="H14" s="13"/>
      <c r="I14" s="4"/>
      <c r="J14" s="5"/>
      <c r="K14" s="4"/>
      <c r="L14" s="5"/>
      <c r="M14" s="4"/>
      <c r="N14" s="5"/>
    </row>
    <row r="15" spans="1:14" ht="15">
      <c r="A15" s="131" t="s">
        <v>18</v>
      </c>
      <c r="B15" s="134" t="s">
        <v>103</v>
      </c>
      <c r="C15" s="130">
        <v>178</v>
      </c>
      <c r="D15" s="136">
        <f>5.25+2.599+0.093</f>
        <v>7.942</v>
      </c>
      <c r="E15" s="133">
        <v>10</v>
      </c>
      <c r="F15" s="5">
        <v>22.89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31"/>
      <c r="B16" s="90" t="s">
        <v>118</v>
      </c>
      <c r="C16" s="130">
        <v>17.25</v>
      </c>
      <c r="D16" s="144">
        <v>45.412</v>
      </c>
      <c r="E16" s="133"/>
      <c r="F16" s="5"/>
      <c r="G16" s="4"/>
      <c r="H16" s="5"/>
      <c r="I16" s="4"/>
      <c r="J16" s="5"/>
      <c r="K16" s="4"/>
      <c r="L16" s="5"/>
      <c r="M16" s="4"/>
      <c r="N16" s="5"/>
    </row>
    <row r="17" spans="1:14" ht="15">
      <c r="A17" s="131" t="s">
        <v>19</v>
      </c>
      <c r="B17" s="134" t="s">
        <v>103</v>
      </c>
      <c r="C17" s="130">
        <v>149</v>
      </c>
      <c r="D17" s="136">
        <f>5.25+2.599+0.093</f>
        <v>7.942</v>
      </c>
      <c r="E17" s="133">
        <v>16</v>
      </c>
      <c r="F17" s="5">
        <v>25.76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31"/>
      <c r="B18" s="90" t="s">
        <v>118</v>
      </c>
      <c r="C18" s="130">
        <v>17.25</v>
      </c>
      <c r="D18" s="144">
        <v>45.412</v>
      </c>
      <c r="E18" s="133"/>
      <c r="F18" s="5"/>
      <c r="G18" s="4"/>
      <c r="H18" s="5"/>
      <c r="I18" s="4"/>
      <c r="J18" s="5"/>
      <c r="K18" s="4"/>
      <c r="L18" s="5"/>
      <c r="M18" s="4"/>
      <c r="N18" s="5"/>
    </row>
    <row r="19" spans="1:14" ht="15">
      <c r="A19" s="131" t="s">
        <v>20</v>
      </c>
      <c r="B19" s="134" t="s">
        <v>103</v>
      </c>
      <c r="C19" s="130">
        <v>72</v>
      </c>
      <c r="D19" s="136">
        <f>5.25+2.599+0.093</f>
        <v>7.942</v>
      </c>
      <c r="E19" s="133">
        <v>8</v>
      </c>
      <c r="F19" s="5">
        <v>25.76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31"/>
      <c r="B20" s="90" t="s">
        <v>118</v>
      </c>
      <c r="C20" s="130">
        <v>17.25</v>
      </c>
      <c r="D20" s="144">
        <v>45.412</v>
      </c>
      <c r="E20" s="133"/>
      <c r="F20" s="5"/>
      <c r="G20" s="4"/>
      <c r="H20" s="5"/>
      <c r="I20" s="4"/>
      <c r="J20" s="5"/>
      <c r="K20" s="4"/>
      <c r="L20" s="5"/>
      <c r="M20" s="4"/>
      <c r="N20" s="5"/>
    </row>
    <row r="21" spans="1:14" ht="15">
      <c r="A21" s="131" t="s">
        <v>21</v>
      </c>
      <c r="B21" s="134" t="s">
        <v>103</v>
      </c>
      <c r="C21" s="130"/>
      <c r="D21" s="138"/>
      <c r="E21" s="133"/>
      <c r="F21" s="5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31"/>
      <c r="B22" s="90" t="s">
        <v>118</v>
      </c>
      <c r="C22" s="130"/>
      <c r="D22" s="138"/>
      <c r="E22" s="133"/>
      <c r="F22" s="5"/>
      <c r="G22" s="4"/>
      <c r="H22" s="5"/>
      <c r="I22" s="4"/>
      <c r="J22" s="5"/>
      <c r="K22" s="4"/>
      <c r="L22" s="5"/>
      <c r="M22" s="4"/>
      <c r="N22" s="5"/>
    </row>
    <row r="23" spans="1:14" ht="15">
      <c r="A23" s="131" t="s">
        <v>70</v>
      </c>
      <c r="B23" s="134" t="s">
        <v>103</v>
      </c>
      <c r="C23" s="130"/>
      <c r="D23" s="138"/>
      <c r="E23" s="133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31"/>
      <c r="B24" s="90" t="s">
        <v>118</v>
      </c>
      <c r="C24" s="130"/>
      <c r="D24" s="138"/>
      <c r="E24" s="133"/>
      <c r="F24" s="5"/>
      <c r="G24" s="4"/>
      <c r="H24" s="5"/>
      <c r="I24" s="4"/>
      <c r="J24" s="5"/>
      <c r="K24" s="4"/>
      <c r="L24" s="5"/>
      <c r="M24" s="4"/>
      <c r="N24" s="5"/>
    </row>
    <row r="25" spans="1:14" ht="15">
      <c r="A25" s="131" t="s">
        <v>22</v>
      </c>
      <c r="B25" s="134" t="s">
        <v>103</v>
      </c>
      <c r="C25" s="130"/>
      <c r="D25" s="138"/>
      <c r="E25" s="133"/>
      <c r="F25" s="5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31"/>
      <c r="B26" s="90" t="s">
        <v>118</v>
      </c>
      <c r="C26" s="130"/>
      <c r="D26" s="138"/>
      <c r="E26" s="133"/>
      <c r="F26" s="5"/>
      <c r="G26" s="4"/>
      <c r="H26" s="5"/>
      <c r="I26" s="4"/>
      <c r="J26" s="5"/>
      <c r="K26" s="4"/>
      <c r="L26" s="5"/>
      <c r="M26" s="4"/>
      <c r="N26" s="5"/>
    </row>
    <row r="27" spans="1:14" ht="15">
      <c r="A27" s="131" t="s">
        <v>23</v>
      </c>
      <c r="B27" s="134" t="s">
        <v>103</v>
      </c>
      <c r="C27" s="130"/>
      <c r="D27" s="138"/>
      <c r="E27" s="133"/>
      <c r="F27" s="5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31"/>
      <c r="B28" s="90" t="s">
        <v>118</v>
      </c>
      <c r="C28" s="130"/>
      <c r="D28" s="138"/>
      <c r="E28" s="133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31" t="s">
        <v>24</v>
      </c>
      <c r="B29" s="134" t="s">
        <v>103</v>
      </c>
      <c r="C29" s="130"/>
      <c r="D29" s="138"/>
      <c r="E29" s="133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31"/>
      <c r="B30" s="90" t="s">
        <v>118</v>
      </c>
      <c r="C30" s="130"/>
      <c r="D30" s="138"/>
      <c r="E30" s="133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31" t="s">
        <v>25</v>
      </c>
      <c r="B31" s="134" t="s">
        <v>103</v>
      </c>
      <c r="C31" s="130"/>
      <c r="D31" s="138"/>
      <c r="E31" s="133"/>
      <c r="F31" s="5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8"/>
      <c r="B32" s="90" t="s">
        <v>118</v>
      </c>
      <c r="C32" s="125"/>
      <c r="D32" s="137"/>
      <c r="E32" s="79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132" t="s">
        <v>26</v>
      </c>
      <c r="B33" s="134" t="s">
        <v>103</v>
      </c>
      <c r="C33" s="125"/>
      <c r="D33" s="137"/>
      <c r="E33" s="79"/>
      <c r="F33" s="15"/>
      <c r="G33" s="14"/>
      <c r="H33" s="15"/>
      <c r="I33" s="14"/>
      <c r="J33" s="15"/>
      <c r="K33" s="14"/>
      <c r="L33" s="15"/>
      <c r="M33" s="14"/>
      <c r="N33" s="15"/>
    </row>
    <row r="34" spans="2:14" ht="14.25" thickBot="1" thickTop="1">
      <c r="B34" s="90" t="s">
        <v>118</v>
      </c>
      <c r="C34" s="139"/>
      <c r="D34" s="140"/>
      <c r="E34" s="78"/>
      <c r="F34" s="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04" t="s">
        <v>32</v>
      </c>
      <c r="B36" s="204"/>
      <c r="C36" s="204"/>
      <c r="D36" s="20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4" t="s">
        <v>35</v>
      </c>
      <c r="C38" s="204"/>
      <c r="D38" s="204"/>
      <c r="E38" s="20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4" t="s">
        <v>34</v>
      </c>
      <c r="C39" s="204"/>
      <c r="D39" s="20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19">
    <mergeCell ref="I9:J9"/>
    <mergeCell ref="K9:L9"/>
    <mergeCell ref="F9:F10"/>
    <mergeCell ref="G9:H9"/>
    <mergeCell ref="E9:E10"/>
    <mergeCell ref="B38:E38"/>
    <mergeCell ref="B39:D39"/>
    <mergeCell ref="A36:D36"/>
    <mergeCell ref="B9:C10"/>
    <mergeCell ref="I1:K1"/>
    <mergeCell ref="I2:K2"/>
    <mergeCell ref="I3:K3"/>
    <mergeCell ref="M9:N9"/>
    <mergeCell ref="A6:N7"/>
    <mergeCell ref="A8:A10"/>
    <mergeCell ref="B8:D8"/>
    <mergeCell ref="E8:F8"/>
    <mergeCell ref="G8:N8"/>
    <mergeCell ref="D9:D10"/>
  </mergeCells>
  <printOptions/>
  <pageMargins left="0.2" right="0.2" top="0.32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4">
      <selection activeCell="C31" sqref="C31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321" t="s">
        <v>29</v>
      </c>
      <c r="J1" s="321"/>
      <c r="K1" s="321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321" t="s">
        <v>2</v>
      </c>
      <c r="J2" s="321"/>
      <c r="K2" s="321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21" t="s">
        <v>3</v>
      </c>
      <c r="J3" s="321"/>
      <c r="K3" s="321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6.5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3.5" thickTop="1">
      <c r="A9" s="224"/>
      <c r="B9" s="211" t="s">
        <v>8</v>
      </c>
      <c r="C9" s="210"/>
      <c r="D9" s="221" t="s">
        <v>9</v>
      </c>
      <c r="E9" s="200" t="s">
        <v>10</v>
      </c>
      <c r="F9" s="221" t="s">
        <v>9</v>
      </c>
      <c r="G9" s="327" t="s">
        <v>27</v>
      </c>
      <c r="H9" s="328"/>
      <c r="I9" s="236" t="s">
        <v>28</v>
      </c>
      <c r="J9" s="237"/>
      <c r="K9" s="236" t="s">
        <v>13</v>
      </c>
      <c r="L9" s="237"/>
      <c r="M9" s="236" t="s">
        <v>14</v>
      </c>
      <c r="N9" s="237"/>
    </row>
    <row r="10" spans="1:14" ht="15" thickBot="1">
      <c r="A10" s="224"/>
      <c r="B10" s="212"/>
      <c r="C10" s="213"/>
      <c r="D10" s="222"/>
      <c r="E10" s="201"/>
      <c r="F10" s="202"/>
      <c r="G10" s="18" t="s">
        <v>120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362" t="s">
        <v>16</v>
      </c>
      <c r="B11" s="165" t="s">
        <v>95</v>
      </c>
      <c r="C11" s="135">
        <v>16620</v>
      </c>
      <c r="D11" s="136">
        <f>5.91+2.352+0.093</f>
        <v>8.355</v>
      </c>
      <c r="E11" s="210">
        <v>352</v>
      </c>
      <c r="F11" s="221">
        <v>22.89</v>
      </c>
      <c r="G11" s="209">
        <f>265.8*84</f>
        <v>22327.2</v>
      </c>
      <c r="H11" s="240">
        <v>12.33</v>
      </c>
      <c r="I11" s="7"/>
      <c r="J11" s="8"/>
      <c r="K11" s="7"/>
      <c r="L11" s="8"/>
      <c r="M11" s="7"/>
      <c r="N11" s="8"/>
    </row>
    <row r="12" spans="1:14" ht="16.5" customHeight="1">
      <c r="A12" s="363"/>
      <c r="B12" s="166" t="s">
        <v>96</v>
      </c>
      <c r="C12" s="126">
        <v>13020</v>
      </c>
      <c r="D12" s="144">
        <f>3.94+0.784+0.093</f>
        <v>4.817</v>
      </c>
      <c r="E12" s="213"/>
      <c r="F12" s="222"/>
      <c r="G12" s="307"/>
      <c r="H12" s="319"/>
      <c r="I12" s="7"/>
      <c r="J12" s="8"/>
      <c r="K12" s="7"/>
      <c r="L12" s="8"/>
      <c r="M12" s="7"/>
      <c r="N12" s="8"/>
    </row>
    <row r="13" spans="1:14" ht="16.5" customHeight="1">
      <c r="A13" s="363"/>
      <c r="B13" s="166" t="s">
        <v>118</v>
      </c>
      <c r="C13" s="126">
        <v>232</v>
      </c>
      <c r="D13" s="144">
        <v>145.317</v>
      </c>
      <c r="E13" s="213"/>
      <c r="F13" s="222"/>
      <c r="G13" s="307"/>
      <c r="H13" s="319"/>
      <c r="I13" s="7"/>
      <c r="J13" s="8"/>
      <c r="K13" s="7"/>
      <c r="L13" s="8"/>
      <c r="M13" s="7"/>
      <c r="N13" s="8"/>
    </row>
    <row r="14" spans="1:14" ht="13.5" customHeight="1" thickBot="1">
      <c r="A14" s="364"/>
      <c r="B14" s="167" t="s">
        <v>117</v>
      </c>
      <c r="C14" s="147">
        <v>8640</v>
      </c>
      <c r="D14" s="148">
        <v>1.197</v>
      </c>
      <c r="E14" s="227"/>
      <c r="F14" s="229"/>
      <c r="G14" s="233"/>
      <c r="H14" s="235"/>
      <c r="I14" s="7"/>
      <c r="J14" s="8"/>
      <c r="K14" s="7"/>
      <c r="L14" s="8"/>
      <c r="M14" s="7"/>
      <c r="N14" s="8"/>
    </row>
    <row r="15" spans="1:14" ht="12.75">
      <c r="A15" s="315" t="s">
        <v>17</v>
      </c>
      <c r="B15" s="165" t="s">
        <v>95</v>
      </c>
      <c r="C15" s="126">
        <v>15300</v>
      </c>
      <c r="D15" s="136">
        <f>5.91+2.352+0.093</f>
        <v>8.355</v>
      </c>
      <c r="E15" s="305">
        <f>201+119</f>
        <v>320</v>
      </c>
      <c r="F15" s="228">
        <v>22.89</v>
      </c>
      <c r="G15" s="232">
        <f>265.8*84</f>
        <v>22327.2</v>
      </c>
      <c r="H15" s="234">
        <v>12.33</v>
      </c>
      <c r="I15" s="14"/>
      <c r="J15" s="15"/>
      <c r="K15" s="14"/>
      <c r="L15" s="15"/>
      <c r="M15" s="14"/>
      <c r="N15" s="15"/>
    </row>
    <row r="16" spans="1:14" ht="12.75">
      <c r="A16" s="317"/>
      <c r="B16" s="166" t="s">
        <v>96</v>
      </c>
      <c r="C16" s="126">
        <v>6300</v>
      </c>
      <c r="D16" s="144">
        <f>3.94+0.784+0.093</f>
        <v>4.817</v>
      </c>
      <c r="E16" s="306"/>
      <c r="F16" s="222"/>
      <c r="G16" s="307"/>
      <c r="H16" s="319"/>
      <c r="I16" s="7"/>
      <c r="J16" s="8"/>
      <c r="K16" s="7"/>
      <c r="L16" s="8"/>
      <c r="M16" s="7"/>
      <c r="N16" s="8"/>
    </row>
    <row r="17" spans="1:14" ht="12.75">
      <c r="A17" s="317"/>
      <c r="B17" s="166" t="s">
        <v>118</v>
      </c>
      <c r="C17" s="126">
        <v>232</v>
      </c>
      <c r="D17" s="144">
        <v>145.317</v>
      </c>
      <c r="E17" s="306"/>
      <c r="F17" s="222"/>
      <c r="G17" s="307"/>
      <c r="H17" s="319"/>
      <c r="I17" s="7"/>
      <c r="J17" s="8"/>
      <c r="K17" s="7"/>
      <c r="L17" s="8"/>
      <c r="M17" s="7"/>
      <c r="N17" s="8"/>
    </row>
    <row r="18" spans="1:14" ht="14.25" customHeight="1" thickBot="1">
      <c r="A18" s="317"/>
      <c r="B18" s="167" t="s">
        <v>117</v>
      </c>
      <c r="C18" s="124">
        <f>7100+940</f>
        <v>8040</v>
      </c>
      <c r="D18" s="148">
        <v>1.197</v>
      </c>
      <c r="E18" s="312"/>
      <c r="F18" s="229"/>
      <c r="G18" s="233"/>
      <c r="H18" s="235"/>
      <c r="I18" s="7"/>
      <c r="J18" s="8"/>
      <c r="K18" s="7"/>
      <c r="L18" s="8"/>
      <c r="M18" s="7"/>
      <c r="N18" s="8"/>
    </row>
    <row r="19" spans="1:14" ht="14.25" customHeight="1">
      <c r="A19" s="317" t="s">
        <v>18</v>
      </c>
      <c r="B19" s="165" t="s">
        <v>95</v>
      </c>
      <c r="C19" s="125">
        <v>18060</v>
      </c>
      <c r="D19" s="136">
        <f>5.91+2.352+0.093</f>
        <v>8.355</v>
      </c>
      <c r="E19" s="305">
        <f>289+135</f>
        <v>424</v>
      </c>
      <c r="F19" s="228">
        <v>22.89</v>
      </c>
      <c r="G19" s="232">
        <f>265.8*84</f>
        <v>22327.2</v>
      </c>
      <c r="H19" s="234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317"/>
      <c r="B20" s="166" t="s">
        <v>96</v>
      </c>
      <c r="C20" s="126">
        <v>8100</v>
      </c>
      <c r="D20" s="144">
        <f>3.94+0.784+0.093</f>
        <v>4.817</v>
      </c>
      <c r="E20" s="306"/>
      <c r="F20" s="222"/>
      <c r="G20" s="307"/>
      <c r="H20" s="319"/>
      <c r="I20" s="7"/>
      <c r="J20" s="8"/>
      <c r="K20" s="7"/>
      <c r="L20" s="8"/>
      <c r="M20" s="7"/>
      <c r="N20" s="8"/>
    </row>
    <row r="21" spans="1:14" ht="14.25" customHeight="1">
      <c r="A21" s="317"/>
      <c r="B21" s="166" t="s">
        <v>118</v>
      </c>
      <c r="C21" s="126">
        <v>232</v>
      </c>
      <c r="D21" s="144">
        <v>145.317</v>
      </c>
      <c r="E21" s="306"/>
      <c r="F21" s="222"/>
      <c r="G21" s="307"/>
      <c r="H21" s="319"/>
      <c r="I21" s="7"/>
      <c r="J21" s="8"/>
      <c r="K21" s="7"/>
      <c r="L21" s="8"/>
      <c r="M21" s="7"/>
      <c r="N21" s="8"/>
    </row>
    <row r="22" spans="1:14" ht="13.5" thickBot="1">
      <c r="A22" s="317"/>
      <c r="B22" s="167" t="s">
        <v>117</v>
      </c>
      <c r="C22" s="124">
        <v>8580</v>
      </c>
      <c r="D22" s="148">
        <v>1.197</v>
      </c>
      <c r="E22" s="312"/>
      <c r="F22" s="229"/>
      <c r="G22" s="233"/>
      <c r="H22" s="235"/>
      <c r="I22" s="7"/>
      <c r="J22" s="8"/>
      <c r="K22" s="7"/>
      <c r="L22" s="8"/>
      <c r="M22" s="7"/>
      <c r="N22" s="8"/>
    </row>
    <row r="23" spans="1:14" ht="14.25" customHeight="1">
      <c r="A23" s="317" t="s">
        <v>19</v>
      </c>
      <c r="B23" s="165" t="s">
        <v>95</v>
      </c>
      <c r="C23" s="125">
        <v>16500</v>
      </c>
      <c r="D23" s="136">
        <f>5.91+2.352+0.093</f>
        <v>8.355</v>
      </c>
      <c r="E23" s="305">
        <f>196+107</f>
        <v>303</v>
      </c>
      <c r="F23" s="228">
        <v>25.76</v>
      </c>
      <c r="G23" s="232">
        <f>265.8*84</f>
        <v>22327.2</v>
      </c>
      <c r="H23" s="234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317"/>
      <c r="B24" s="166" t="s">
        <v>96</v>
      </c>
      <c r="C24" s="126">
        <v>7140</v>
      </c>
      <c r="D24" s="144">
        <f>3.94+0.784+0.093</f>
        <v>4.817</v>
      </c>
      <c r="E24" s="306"/>
      <c r="F24" s="222"/>
      <c r="G24" s="307"/>
      <c r="H24" s="319"/>
      <c r="I24" s="7"/>
      <c r="J24" s="8"/>
      <c r="K24" s="7"/>
      <c r="L24" s="8"/>
      <c r="M24" s="7"/>
      <c r="N24" s="8"/>
    </row>
    <row r="25" spans="1:14" ht="14.25" customHeight="1">
      <c r="A25" s="317"/>
      <c r="B25" s="166" t="s">
        <v>118</v>
      </c>
      <c r="C25" s="126">
        <v>232</v>
      </c>
      <c r="D25" s="144">
        <v>145.317</v>
      </c>
      <c r="E25" s="306"/>
      <c r="F25" s="222"/>
      <c r="G25" s="307"/>
      <c r="H25" s="319"/>
      <c r="I25" s="7"/>
      <c r="J25" s="8"/>
      <c r="K25" s="7"/>
      <c r="L25" s="8"/>
      <c r="M25" s="7"/>
      <c r="N25" s="8"/>
    </row>
    <row r="26" spans="1:14" ht="13.5" thickBot="1">
      <c r="A26" s="317"/>
      <c r="B26" s="167" t="s">
        <v>117</v>
      </c>
      <c r="C26" s="124">
        <v>7680</v>
      </c>
      <c r="D26" s="148">
        <v>1.197</v>
      </c>
      <c r="E26" s="312"/>
      <c r="F26" s="229"/>
      <c r="G26" s="233"/>
      <c r="H26" s="235"/>
      <c r="I26" s="7"/>
      <c r="J26" s="8"/>
      <c r="K26" s="7"/>
      <c r="L26" s="8"/>
      <c r="M26" s="7"/>
      <c r="N26" s="8"/>
    </row>
    <row r="27" spans="1:14" ht="12.75" customHeight="1">
      <c r="A27" s="303" t="s">
        <v>20</v>
      </c>
      <c r="B27" s="165" t="s">
        <v>95</v>
      </c>
      <c r="C27" s="165">
        <v>14400</v>
      </c>
      <c r="D27" s="136">
        <f>5.91+2.352+0.093</f>
        <v>8.355</v>
      </c>
      <c r="E27" s="305">
        <f>247+119</f>
        <v>366</v>
      </c>
      <c r="F27" s="228">
        <v>25.76</v>
      </c>
      <c r="G27" s="232">
        <f>265.8*84</f>
        <v>22327.2</v>
      </c>
      <c r="H27" s="228">
        <v>12.33</v>
      </c>
      <c r="I27" s="14"/>
      <c r="J27" s="15"/>
      <c r="K27" s="14"/>
      <c r="L27" s="15"/>
      <c r="M27" s="14"/>
      <c r="N27" s="15"/>
    </row>
    <row r="28" spans="1:14" ht="12.75" customHeight="1">
      <c r="A28" s="304"/>
      <c r="B28" s="166" t="s">
        <v>96</v>
      </c>
      <c r="C28" s="166">
        <v>8520</v>
      </c>
      <c r="D28" s="144">
        <f>3.94+0.784+0.093</f>
        <v>4.817</v>
      </c>
      <c r="E28" s="306"/>
      <c r="F28" s="222"/>
      <c r="G28" s="307"/>
      <c r="H28" s="222"/>
      <c r="I28" s="7"/>
      <c r="J28" s="8"/>
      <c r="K28" s="7"/>
      <c r="L28" s="8"/>
      <c r="M28" s="7"/>
      <c r="N28" s="8"/>
    </row>
    <row r="29" spans="1:14" ht="12.75" customHeight="1">
      <c r="A29" s="304"/>
      <c r="B29" s="166" t="s">
        <v>118</v>
      </c>
      <c r="C29" s="166">
        <v>232</v>
      </c>
      <c r="D29" s="144">
        <v>145.317</v>
      </c>
      <c r="E29" s="306"/>
      <c r="F29" s="222"/>
      <c r="G29" s="307"/>
      <c r="H29" s="222"/>
      <c r="I29" s="7"/>
      <c r="J29" s="8"/>
      <c r="K29" s="7"/>
      <c r="L29" s="8"/>
      <c r="M29" s="7"/>
      <c r="N29" s="8"/>
    </row>
    <row r="30" spans="1:14" ht="12.75" customHeight="1" thickBot="1">
      <c r="A30" s="304"/>
      <c r="B30" s="167" t="s">
        <v>117</v>
      </c>
      <c r="C30" s="167">
        <v>5580</v>
      </c>
      <c r="D30" s="148">
        <v>1.197</v>
      </c>
      <c r="E30" s="306"/>
      <c r="F30" s="222"/>
      <c r="G30" s="307"/>
      <c r="H30" s="222"/>
      <c r="I30" s="7"/>
      <c r="J30" s="8"/>
      <c r="K30" s="7"/>
      <c r="L30" s="8"/>
      <c r="M30" s="7"/>
      <c r="N30" s="8"/>
    </row>
    <row r="31" spans="1:14" ht="12.75" customHeight="1">
      <c r="A31" s="303" t="s">
        <v>69</v>
      </c>
      <c r="B31" s="14" t="s">
        <v>110</v>
      </c>
      <c r="C31" s="125"/>
      <c r="D31" s="15"/>
      <c r="E31" s="305"/>
      <c r="F31" s="228"/>
      <c r="G31" s="232"/>
      <c r="H31" s="228"/>
      <c r="I31" s="14"/>
      <c r="J31" s="15"/>
      <c r="K31" s="14"/>
      <c r="L31" s="15"/>
      <c r="M31" s="14"/>
      <c r="N31" s="15"/>
    </row>
    <row r="32" spans="1:14" ht="12.75" customHeight="1">
      <c r="A32" s="304"/>
      <c r="B32" s="7" t="s">
        <v>111</v>
      </c>
      <c r="C32" s="126"/>
      <c r="D32" s="8"/>
      <c r="E32" s="306"/>
      <c r="F32" s="222"/>
      <c r="G32" s="307"/>
      <c r="H32" s="222"/>
      <c r="I32" s="7"/>
      <c r="J32" s="8"/>
      <c r="K32" s="7"/>
      <c r="L32" s="8"/>
      <c r="M32" s="7"/>
      <c r="N32" s="8"/>
    </row>
    <row r="33" spans="1:14" ht="12.75" customHeight="1">
      <c r="A33" s="304"/>
      <c r="B33" s="7" t="s">
        <v>108</v>
      </c>
      <c r="C33" s="126"/>
      <c r="D33" s="8"/>
      <c r="E33" s="306"/>
      <c r="F33" s="222"/>
      <c r="G33" s="307"/>
      <c r="H33" s="222"/>
      <c r="I33" s="7"/>
      <c r="J33" s="8"/>
      <c r="K33" s="7"/>
      <c r="L33" s="8"/>
      <c r="M33" s="7"/>
      <c r="N33" s="8"/>
    </row>
    <row r="34" spans="1:14" ht="12.75" customHeight="1">
      <c r="A34" s="304"/>
      <c r="B34" s="7" t="s">
        <v>109</v>
      </c>
      <c r="C34" s="126"/>
      <c r="D34" s="8"/>
      <c r="E34" s="306"/>
      <c r="F34" s="222"/>
      <c r="G34" s="307"/>
      <c r="H34" s="222"/>
      <c r="I34" s="7"/>
      <c r="J34" s="8"/>
      <c r="K34" s="7"/>
      <c r="L34" s="8"/>
      <c r="M34" s="7"/>
      <c r="N34" s="8"/>
    </row>
    <row r="35" spans="1:14" ht="15" customHeight="1">
      <c r="A35" s="303" t="s">
        <v>70</v>
      </c>
      <c r="B35" s="14" t="s">
        <v>110</v>
      </c>
      <c r="C35" s="14"/>
      <c r="D35" s="15"/>
      <c r="E35" s="305"/>
      <c r="F35" s="228"/>
      <c r="G35" s="232"/>
      <c r="H35" s="228"/>
      <c r="I35" s="14"/>
      <c r="J35" s="15"/>
      <c r="K35" s="14"/>
      <c r="L35" s="15"/>
      <c r="M35" s="14"/>
      <c r="N35" s="15"/>
    </row>
    <row r="36" spans="1:14" ht="15" customHeight="1">
      <c r="A36" s="304"/>
      <c r="B36" s="7" t="s">
        <v>111</v>
      </c>
      <c r="C36" s="7"/>
      <c r="D36" s="8"/>
      <c r="E36" s="306"/>
      <c r="F36" s="222"/>
      <c r="G36" s="307"/>
      <c r="H36" s="222"/>
      <c r="I36" s="7"/>
      <c r="J36" s="8"/>
      <c r="K36" s="7"/>
      <c r="L36" s="8"/>
      <c r="M36" s="7"/>
      <c r="N36" s="8"/>
    </row>
    <row r="37" spans="1:14" ht="15" customHeight="1">
      <c r="A37" s="304"/>
      <c r="B37" s="7" t="s">
        <v>108</v>
      </c>
      <c r="C37" s="7"/>
      <c r="D37" s="8"/>
      <c r="E37" s="306"/>
      <c r="F37" s="222"/>
      <c r="G37" s="307"/>
      <c r="H37" s="222"/>
      <c r="I37" s="7"/>
      <c r="J37" s="8"/>
      <c r="K37" s="7"/>
      <c r="L37" s="8"/>
      <c r="M37" s="7"/>
      <c r="N37" s="8"/>
    </row>
    <row r="38" spans="1:14" ht="15" customHeight="1">
      <c r="A38" s="315"/>
      <c r="B38" s="7" t="s">
        <v>109</v>
      </c>
      <c r="C38" s="7"/>
      <c r="D38" s="22"/>
      <c r="E38" s="312"/>
      <c r="F38" s="229"/>
      <c r="G38" s="233"/>
      <c r="H38" s="229"/>
      <c r="I38" s="21"/>
      <c r="J38" s="22"/>
      <c r="K38" s="21"/>
      <c r="L38" s="22"/>
      <c r="M38" s="21"/>
      <c r="N38" s="22"/>
    </row>
    <row r="39" spans="1:14" ht="15" customHeight="1">
      <c r="A39" s="303" t="s">
        <v>22</v>
      </c>
      <c r="B39" s="14" t="s">
        <v>110</v>
      </c>
      <c r="C39" s="125"/>
      <c r="D39" s="15"/>
      <c r="E39" s="305"/>
      <c r="F39" s="228"/>
      <c r="G39" s="232"/>
      <c r="H39" s="228"/>
      <c r="I39" s="21"/>
      <c r="J39" s="22"/>
      <c r="K39" s="21"/>
      <c r="L39" s="22"/>
      <c r="M39" s="21"/>
      <c r="N39" s="22"/>
    </row>
    <row r="40" spans="1:14" ht="15" customHeight="1">
      <c r="A40" s="304"/>
      <c r="B40" s="7" t="s">
        <v>111</v>
      </c>
      <c r="C40" s="126"/>
      <c r="D40" s="8"/>
      <c r="E40" s="306"/>
      <c r="F40" s="222"/>
      <c r="G40" s="307"/>
      <c r="H40" s="222"/>
      <c r="I40" s="21"/>
      <c r="J40" s="22"/>
      <c r="K40" s="21"/>
      <c r="L40" s="22"/>
      <c r="M40" s="21"/>
      <c r="N40" s="22"/>
    </row>
    <row r="41" spans="1:14" ht="15" customHeight="1">
      <c r="A41" s="304"/>
      <c r="B41" s="7" t="s">
        <v>108</v>
      </c>
      <c r="C41" s="126"/>
      <c r="D41" s="8"/>
      <c r="E41" s="306"/>
      <c r="F41" s="222"/>
      <c r="G41" s="307"/>
      <c r="H41" s="222"/>
      <c r="I41" s="21"/>
      <c r="J41" s="22"/>
      <c r="K41" s="21"/>
      <c r="L41" s="22"/>
      <c r="M41" s="21"/>
      <c r="N41" s="22"/>
    </row>
    <row r="42" spans="1:14" ht="15" customHeight="1">
      <c r="A42" s="315"/>
      <c r="B42" s="7" t="s">
        <v>109</v>
      </c>
      <c r="C42" s="141"/>
      <c r="D42" s="22"/>
      <c r="E42" s="312"/>
      <c r="F42" s="229"/>
      <c r="G42" s="233"/>
      <c r="H42" s="229"/>
      <c r="I42" s="21"/>
      <c r="J42" s="22"/>
      <c r="K42" s="21"/>
      <c r="L42" s="22"/>
      <c r="M42" s="21"/>
      <c r="N42" s="22"/>
    </row>
    <row r="43" spans="1:14" ht="15" customHeight="1">
      <c r="A43" s="303" t="s">
        <v>23</v>
      </c>
      <c r="B43" s="14" t="s">
        <v>95</v>
      </c>
      <c r="C43" s="125"/>
      <c r="D43" s="15"/>
      <c r="E43" s="305"/>
      <c r="F43" s="228"/>
      <c r="G43" s="232"/>
      <c r="H43" s="228"/>
      <c r="I43" s="21"/>
      <c r="J43" s="22"/>
      <c r="K43" s="21"/>
      <c r="L43" s="22"/>
      <c r="M43" s="21"/>
      <c r="N43" s="22"/>
    </row>
    <row r="44" spans="1:14" ht="15" customHeight="1">
      <c r="A44" s="304"/>
      <c r="B44" s="7" t="s">
        <v>96</v>
      </c>
      <c r="C44" s="126"/>
      <c r="D44" s="8"/>
      <c r="E44" s="306"/>
      <c r="F44" s="222"/>
      <c r="G44" s="307"/>
      <c r="H44" s="222"/>
      <c r="I44" s="21"/>
      <c r="J44" s="22"/>
      <c r="K44" s="21"/>
      <c r="L44" s="22"/>
      <c r="M44" s="21"/>
      <c r="N44" s="22"/>
    </row>
    <row r="45" spans="1:14" ht="12.75">
      <c r="A45" s="315"/>
      <c r="B45" s="73"/>
      <c r="C45" s="141"/>
      <c r="D45" s="22"/>
      <c r="E45" s="312"/>
      <c r="F45" s="229"/>
      <c r="G45" s="233"/>
      <c r="H45" s="229"/>
      <c r="I45" s="4"/>
      <c r="J45" s="5"/>
      <c r="K45" s="4"/>
      <c r="L45" s="5"/>
      <c r="M45" s="4"/>
      <c r="N45" s="5"/>
    </row>
    <row r="46" spans="1:14" ht="15" customHeight="1">
      <c r="A46" s="304" t="s">
        <v>24</v>
      </c>
      <c r="B46" s="14" t="s">
        <v>95</v>
      </c>
      <c r="C46" s="125"/>
      <c r="D46" s="15"/>
      <c r="E46" s="305"/>
      <c r="F46" s="228"/>
      <c r="G46" s="232"/>
      <c r="H46" s="228"/>
      <c r="I46" s="4"/>
      <c r="J46" s="5"/>
      <c r="K46" s="4"/>
      <c r="L46" s="5"/>
      <c r="M46" s="4"/>
      <c r="N46" s="5"/>
    </row>
    <row r="47" spans="1:14" ht="15" customHeight="1">
      <c r="A47" s="304"/>
      <c r="B47" s="7" t="s">
        <v>96</v>
      </c>
      <c r="C47" s="126"/>
      <c r="D47" s="8"/>
      <c r="E47" s="306"/>
      <c r="F47" s="222"/>
      <c r="G47" s="307"/>
      <c r="H47" s="222"/>
      <c r="I47" s="4"/>
      <c r="J47" s="5"/>
      <c r="K47" s="4"/>
      <c r="L47" s="5"/>
      <c r="M47" s="4"/>
      <c r="N47" s="5"/>
    </row>
    <row r="48" spans="1:14" ht="12.75">
      <c r="A48" s="315"/>
      <c r="B48" s="73"/>
      <c r="C48" s="141"/>
      <c r="D48" s="22"/>
      <c r="E48" s="312"/>
      <c r="F48" s="229"/>
      <c r="G48" s="233"/>
      <c r="H48" s="229"/>
      <c r="I48" s="4"/>
      <c r="J48" s="5"/>
      <c r="K48" s="4"/>
      <c r="L48" s="5"/>
      <c r="M48" s="4"/>
      <c r="N48" s="5"/>
    </row>
    <row r="49" spans="1:14" ht="12.75">
      <c r="A49" s="303" t="s">
        <v>25</v>
      </c>
      <c r="B49" s="14" t="s">
        <v>95</v>
      </c>
      <c r="C49" s="125"/>
      <c r="D49" s="15"/>
      <c r="E49" s="305"/>
      <c r="F49" s="228"/>
      <c r="G49" s="232"/>
      <c r="H49" s="228"/>
      <c r="I49" s="4"/>
      <c r="J49" s="5"/>
      <c r="K49" s="4"/>
      <c r="L49" s="5"/>
      <c r="M49" s="4"/>
      <c r="N49" s="5"/>
    </row>
    <row r="50" spans="1:14" ht="15" customHeight="1">
      <c r="A50" s="304"/>
      <c r="B50" s="7" t="s">
        <v>96</v>
      </c>
      <c r="C50" s="126"/>
      <c r="D50" s="8"/>
      <c r="E50" s="306"/>
      <c r="F50" s="222"/>
      <c r="G50" s="307"/>
      <c r="H50" s="222"/>
      <c r="I50" s="4"/>
      <c r="J50" s="5"/>
      <c r="K50" s="4"/>
      <c r="L50" s="5"/>
      <c r="M50" s="4"/>
      <c r="N50" s="5"/>
    </row>
    <row r="51" spans="1:14" ht="12.75">
      <c r="A51" s="315"/>
      <c r="B51" s="73"/>
      <c r="C51" s="142"/>
      <c r="D51" s="22"/>
      <c r="E51" s="312"/>
      <c r="F51" s="229"/>
      <c r="G51" s="233"/>
      <c r="H51" s="229"/>
      <c r="I51" s="4"/>
      <c r="J51" s="5"/>
      <c r="K51" s="4"/>
      <c r="L51" s="5"/>
      <c r="M51" s="4"/>
      <c r="N51" s="5"/>
    </row>
    <row r="52" spans="1:14" ht="12.75">
      <c r="A52" s="230" t="s">
        <v>26</v>
      </c>
      <c r="B52" s="81" t="s">
        <v>95</v>
      </c>
      <c r="C52" s="126"/>
      <c r="D52" s="97"/>
      <c r="E52" s="305"/>
      <c r="F52" s="228"/>
      <c r="G52" s="232"/>
      <c r="H52" s="228"/>
      <c r="I52" s="14"/>
      <c r="J52" s="15"/>
      <c r="K52" s="14"/>
      <c r="L52" s="15"/>
      <c r="M52" s="14"/>
      <c r="N52" s="15"/>
    </row>
    <row r="53" spans="1:14" ht="15" customHeight="1">
      <c r="A53" s="322"/>
      <c r="B53" s="81" t="s">
        <v>96</v>
      </c>
      <c r="C53" s="126"/>
      <c r="D53" s="8"/>
      <c r="E53" s="306"/>
      <c r="F53" s="222"/>
      <c r="G53" s="307"/>
      <c r="H53" s="222"/>
      <c r="I53" s="14"/>
      <c r="J53" s="15"/>
      <c r="K53" s="14"/>
      <c r="L53" s="15"/>
      <c r="M53" s="14"/>
      <c r="N53" s="15"/>
    </row>
    <row r="54" spans="1:14" ht="13.5" thickBot="1">
      <c r="A54" s="214"/>
      <c r="B54" s="84"/>
      <c r="C54" s="143"/>
      <c r="D54" s="22"/>
      <c r="E54" s="201"/>
      <c r="F54" s="202"/>
      <c r="G54" s="194"/>
      <c r="H54" s="202"/>
      <c r="I54" s="2"/>
      <c r="J54" s="3"/>
      <c r="K54" s="2"/>
      <c r="L54" s="3"/>
      <c r="M54" s="2"/>
      <c r="N54" s="3"/>
    </row>
    <row r="55" spans="1:14" ht="13.5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37" customFormat="1" ht="12.75">
      <c r="A56" s="204" t="s">
        <v>32</v>
      </c>
      <c r="B56" s="204"/>
      <c r="C56" s="204"/>
      <c r="D56" s="205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32" t="s">
        <v>33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37" customFormat="1" ht="12.75">
      <c r="A58" s="33"/>
      <c r="B58" s="204" t="s">
        <v>35</v>
      </c>
      <c r="C58" s="204"/>
      <c r="D58" s="204"/>
      <c r="E58" s="205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37" customFormat="1" ht="12.75">
      <c r="A59" s="33"/>
      <c r="B59" s="204" t="s">
        <v>34</v>
      </c>
      <c r="C59" s="204"/>
      <c r="D59" s="204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4.25">
      <c r="A60" s="26"/>
      <c r="B60" s="26"/>
      <c r="C60" s="26"/>
      <c r="D60" s="26"/>
      <c r="E60" s="26"/>
      <c r="F60" s="26"/>
      <c r="G60" s="26"/>
      <c r="H60" s="1"/>
      <c r="I60" s="1"/>
      <c r="J60" s="1"/>
      <c r="K60" s="1"/>
      <c r="L60" s="1"/>
      <c r="M60" s="1"/>
      <c r="N60" s="1"/>
    </row>
    <row r="61" spans="1:7" ht="14.25">
      <c r="A61" s="30"/>
      <c r="B61" s="30"/>
      <c r="C61" s="30"/>
      <c r="D61" s="30"/>
      <c r="E61" s="30"/>
      <c r="F61" s="30"/>
      <c r="G61" s="30"/>
    </row>
    <row r="62" spans="1:7" ht="14.25">
      <c r="A62" s="30"/>
      <c r="B62" s="30"/>
      <c r="C62" s="30"/>
      <c r="D62" s="30"/>
      <c r="E62" s="30"/>
      <c r="F62" s="30"/>
      <c r="G62" s="30"/>
    </row>
    <row r="63" spans="1:7" ht="14.25">
      <c r="A63" s="30"/>
      <c r="B63" s="30"/>
      <c r="C63" s="30"/>
      <c r="D63" s="30"/>
      <c r="E63" s="30"/>
      <c r="F63" s="30"/>
      <c r="G63" s="30"/>
    </row>
    <row r="64" spans="1:7" ht="14.25">
      <c r="A64" s="30"/>
      <c r="B64" s="30"/>
      <c r="C64" s="30"/>
      <c r="D64" s="30"/>
      <c r="E64" s="30"/>
      <c r="F64" s="30"/>
      <c r="G64" s="30"/>
    </row>
  </sheetData>
  <mergeCells count="79">
    <mergeCell ref="B9:C10"/>
    <mergeCell ref="H52:H54"/>
    <mergeCell ref="A52:A54"/>
    <mergeCell ref="E52:E54"/>
    <mergeCell ref="F52:F54"/>
    <mergeCell ref="G52:G54"/>
    <mergeCell ref="H49:H51"/>
    <mergeCell ref="A49:A51"/>
    <mergeCell ref="E49:E51"/>
    <mergeCell ref="F49:F51"/>
    <mergeCell ref="G49:G51"/>
    <mergeCell ref="A39:A42"/>
    <mergeCell ref="G39:G42"/>
    <mergeCell ref="H39:H42"/>
    <mergeCell ref="E39:E42"/>
    <mergeCell ref="F39:F42"/>
    <mergeCell ref="H43:H45"/>
    <mergeCell ref="A43:A45"/>
    <mergeCell ref="E43:E45"/>
    <mergeCell ref="F43:F45"/>
    <mergeCell ref="H35:H38"/>
    <mergeCell ref="A35:A38"/>
    <mergeCell ref="E35:E38"/>
    <mergeCell ref="F35:F38"/>
    <mergeCell ref="G35:G38"/>
    <mergeCell ref="A27:A30"/>
    <mergeCell ref="E27:E30"/>
    <mergeCell ref="F27:F30"/>
    <mergeCell ref="G27:G30"/>
    <mergeCell ref="I1:K1"/>
    <mergeCell ref="I2:K2"/>
    <mergeCell ref="I3:K3"/>
    <mergeCell ref="K9:L9"/>
    <mergeCell ref="M9:N9"/>
    <mergeCell ref="A56:D56"/>
    <mergeCell ref="A6:N7"/>
    <mergeCell ref="A8:A10"/>
    <mergeCell ref="B8:D8"/>
    <mergeCell ref="E8:F8"/>
    <mergeCell ref="G8:N8"/>
    <mergeCell ref="D9:D10"/>
    <mergeCell ref="A19:A22"/>
    <mergeCell ref="E11:E14"/>
    <mergeCell ref="B58:E58"/>
    <mergeCell ref="B59:D59"/>
    <mergeCell ref="A11:A14"/>
    <mergeCell ref="I9:J9"/>
    <mergeCell ref="E9:E10"/>
    <mergeCell ref="F9:F10"/>
    <mergeCell ref="G9:H9"/>
    <mergeCell ref="A15:A18"/>
    <mergeCell ref="A23:A26"/>
    <mergeCell ref="H27:H30"/>
    <mergeCell ref="F11:F14"/>
    <mergeCell ref="E15:E18"/>
    <mergeCell ref="F15:F18"/>
    <mergeCell ref="E19:E22"/>
    <mergeCell ref="F19:F22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H31:H34"/>
    <mergeCell ref="A31:A34"/>
    <mergeCell ref="E31:E34"/>
    <mergeCell ref="F31:F34"/>
    <mergeCell ref="G31:G34"/>
    <mergeCell ref="G43:G45"/>
    <mergeCell ref="H46:H48"/>
    <mergeCell ref="A46:A48"/>
    <mergeCell ref="E46:E48"/>
    <mergeCell ref="F46:F48"/>
    <mergeCell ref="G46:G48"/>
  </mergeCells>
  <printOptions/>
  <pageMargins left="0.2" right="0.2" top="0.24" bottom="0.49" header="0.5" footer="0.4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D22" sqref="D22:D24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5" customHeight="1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5" customHeight="1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5" customHeight="1" thickTop="1">
      <c r="A9" s="224"/>
      <c r="B9" s="200" t="s">
        <v>8</v>
      </c>
      <c r="C9" s="93"/>
      <c r="D9" s="221" t="s">
        <v>9</v>
      </c>
      <c r="E9" s="200" t="s">
        <v>10</v>
      </c>
      <c r="F9" s="221" t="s">
        <v>9</v>
      </c>
      <c r="G9" s="327" t="s">
        <v>27</v>
      </c>
      <c r="H9" s="328"/>
      <c r="I9" s="236" t="s">
        <v>28</v>
      </c>
      <c r="J9" s="237"/>
      <c r="K9" s="236" t="s">
        <v>13</v>
      </c>
      <c r="L9" s="237"/>
      <c r="M9" s="236" t="s">
        <v>14</v>
      </c>
      <c r="N9" s="237"/>
    </row>
    <row r="10" spans="1:14" ht="15" customHeight="1" thickBot="1">
      <c r="A10" s="225"/>
      <c r="B10" s="306"/>
      <c r="C10" s="126"/>
      <c r="D10" s="222"/>
      <c r="E10" s="201"/>
      <c r="F10" s="202"/>
      <c r="G10" s="18" t="s">
        <v>120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203" t="s">
        <v>16</v>
      </c>
      <c r="B11" s="157" t="s">
        <v>101</v>
      </c>
      <c r="C11" s="157">
        <f>47+48</f>
        <v>95</v>
      </c>
      <c r="D11" s="157">
        <f>5.91+2.971+0.093</f>
        <v>8.974</v>
      </c>
      <c r="E11" s="95"/>
      <c r="F11" s="6"/>
      <c r="G11" s="9"/>
      <c r="H11" s="169"/>
      <c r="I11" s="365"/>
      <c r="J11" s="365"/>
      <c r="K11" s="157"/>
      <c r="L11" s="157"/>
      <c r="M11" s="157"/>
      <c r="N11" s="157"/>
    </row>
    <row r="12" spans="1:14" ht="15" customHeight="1">
      <c r="A12" s="231"/>
      <c r="B12" s="158" t="s">
        <v>116</v>
      </c>
      <c r="C12" s="158">
        <v>17.25</v>
      </c>
      <c r="D12" s="158">
        <v>45.412</v>
      </c>
      <c r="E12" s="92"/>
      <c r="F12" s="22"/>
      <c r="G12" s="12"/>
      <c r="H12" s="168"/>
      <c r="I12" s="366"/>
      <c r="J12" s="366"/>
      <c r="K12" s="157"/>
      <c r="L12" s="157"/>
      <c r="M12" s="157"/>
      <c r="N12" s="157"/>
    </row>
    <row r="13" spans="1:14" ht="15" customHeight="1">
      <c r="A13" s="230" t="s">
        <v>17</v>
      </c>
      <c r="B13" s="157" t="s">
        <v>101</v>
      </c>
      <c r="C13" s="157">
        <v>1316</v>
      </c>
      <c r="D13" s="157">
        <v>8.974</v>
      </c>
      <c r="E13" s="91"/>
      <c r="F13" s="8"/>
      <c r="G13" s="12"/>
      <c r="H13" s="168"/>
      <c r="I13" s="365"/>
      <c r="J13" s="365"/>
      <c r="K13" s="157"/>
      <c r="L13" s="157"/>
      <c r="M13" s="157"/>
      <c r="N13" s="157"/>
    </row>
    <row r="14" spans="1:14" ht="15" customHeight="1">
      <c r="A14" s="322"/>
      <c r="B14" s="157" t="s">
        <v>102</v>
      </c>
      <c r="C14" s="157">
        <v>14</v>
      </c>
      <c r="D14" s="157">
        <f>3.94+2.971+0.093</f>
        <v>7.004</v>
      </c>
      <c r="E14" s="91"/>
      <c r="F14" s="8"/>
      <c r="G14" s="12"/>
      <c r="H14" s="168"/>
      <c r="I14" s="367"/>
      <c r="J14" s="367"/>
      <c r="K14" s="157"/>
      <c r="L14" s="157"/>
      <c r="M14" s="157"/>
      <c r="N14" s="157"/>
    </row>
    <row r="15" spans="1:14" ht="15" customHeight="1">
      <c r="A15" s="231"/>
      <c r="B15" s="157" t="s">
        <v>118</v>
      </c>
      <c r="C15" s="157">
        <v>17.25</v>
      </c>
      <c r="D15" s="157">
        <v>45.412</v>
      </c>
      <c r="E15" s="79"/>
      <c r="F15" s="16"/>
      <c r="G15" s="11"/>
      <c r="H15" s="170"/>
      <c r="I15" s="366"/>
      <c r="J15" s="366"/>
      <c r="K15" s="133"/>
      <c r="L15" s="5"/>
      <c r="M15" s="4"/>
      <c r="N15" s="5"/>
    </row>
    <row r="16" spans="1:14" ht="15" customHeight="1">
      <c r="A16" s="230" t="s">
        <v>18</v>
      </c>
      <c r="B16" s="157" t="s">
        <v>101</v>
      </c>
      <c r="C16" s="157">
        <v>1170</v>
      </c>
      <c r="D16" s="157">
        <v>8.974</v>
      </c>
      <c r="E16" s="79"/>
      <c r="F16" s="16"/>
      <c r="G16" s="11"/>
      <c r="H16" s="13" t="s">
        <v>112</v>
      </c>
      <c r="I16" s="305"/>
      <c r="J16" s="228"/>
      <c r="K16" s="4"/>
      <c r="L16" s="5"/>
      <c r="M16" s="4"/>
      <c r="N16" s="5"/>
    </row>
    <row r="17" spans="1:14" ht="15" customHeight="1">
      <c r="A17" s="322"/>
      <c r="B17" s="158" t="s">
        <v>102</v>
      </c>
      <c r="C17" s="157">
        <v>0</v>
      </c>
      <c r="D17" s="157">
        <v>0</v>
      </c>
      <c r="E17" s="79"/>
      <c r="F17" s="16"/>
      <c r="G17" s="11"/>
      <c r="H17" s="13"/>
      <c r="I17" s="306"/>
      <c r="J17" s="222"/>
      <c r="K17" s="4"/>
      <c r="L17" s="5"/>
      <c r="M17" s="4"/>
      <c r="N17" s="5"/>
    </row>
    <row r="18" spans="1:14" ht="15" customHeight="1">
      <c r="A18" s="322"/>
      <c r="B18" s="157" t="s">
        <v>118</v>
      </c>
      <c r="C18" s="157">
        <v>34.5</v>
      </c>
      <c r="D18" s="157">
        <v>45.412</v>
      </c>
      <c r="E18" s="79"/>
      <c r="F18" s="16"/>
      <c r="G18" s="11"/>
      <c r="H18" s="13"/>
      <c r="I18" s="312"/>
      <c r="J18" s="229"/>
      <c r="K18" s="4"/>
      <c r="L18" s="5"/>
      <c r="M18" s="4"/>
      <c r="N18" s="5"/>
    </row>
    <row r="19" spans="1:14" ht="15" customHeight="1">
      <c r="A19" s="368" t="s">
        <v>19</v>
      </c>
      <c r="B19" s="157" t="s">
        <v>101</v>
      </c>
      <c r="C19" s="130">
        <f>49+109</f>
        <v>158</v>
      </c>
      <c r="D19" s="157">
        <v>8.974</v>
      </c>
      <c r="E19" s="133"/>
      <c r="F19" s="5"/>
      <c r="G19" s="4"/>
      <c r="H19" s="5"/>
      <c r="I19" s="305">
        <v>2000</v>
      </c>
      <c r="J19" s="228">
        <v>138.7</v>
      </c>
      <c r="K19" s="4"/>
      <c r="L19" s="5"/>
      <c r="M19" s="4"/>
      <c r="N19" s="5"/>
    </row>
    <row r="20" spans="1:14" ht="15" customHeight="1">
      <c r="A20" s="369"/>
      <c r="B20" s="158" t="s">
        <v>102</v>
      </c>
      <c r="C20" s="130">
        <v>0</v>
      </c>
      <c r="D20" s="157">
        <v>0</v>
      </c>
      <c r="E20" s="133"/>
      <c r="F20" s="5"/>
      <c r="G20" s="4"/>
      <c r="H20" s="5"/>
      <c r="I20" s="306"/>
      <c r="J20" s="222"/>
      <c r="K20" s="4"/>
      <c r="L20" s="5"/>
      <c r="M20" s="4"/>
      <c r="N20" s="5"/>
    </row>
    <row r="21" spans="1:14" ht="15" customHeight="1">
      <c r="A21" s="370"/>
      <c r="B21" s="157" t="s">
        <v>118</v>
      </c>
      <c r="C21" s="130">
        <v>34.5</v>
      </c>
      <c r="D21" s="157">
        <v>45.412</v>
      </c>
      <c r="E21" s="133"/>
      <c r="F21" s="5"/>
      <c r="G21" s="4"/>
      <c r="H21" s="5"/>
      <c r="I21" s="312"/>
      <c r="J21" s="229"/>
      <c r="K21" s="4"/>
      <c r="L21" s="5"/>
      <c r="M21" s="4"/>
      <c r="N21" s="5"/>
    </row>
    <row r="22" spans="1:14" ht="15" customHeight="1">
      <c r="A22" s="368" t="s">
        <v>20</v>
      </c>
      <c r="B22" s="157" t="s">
        <v>101</v>
      </c>
      <c r="C22" s="130">
        <v>40</v>
      </c>
      <c r="D22" s="157">
        <v>8.974</v>
      </c>
      <c r="E22" s="133"/>
      <c r="F22" s="5"/>
      <c r="G22" s="4"/>
      <c r="H22" s="5"/>
      <c r="I22" s="305"/>
      <c r="J22" s="228"/>
      <c r="K22" s="4"/>
      <c r="L22" s="5"/>
      <c r="M22" s="4"/>
      <c r="N22" s="5"/>
    </row>
    <row r="23" spans="1:14" ht="15" customHeight="1">
      <c r="A23" s="369"/>
      <c r="B23" s="158" t="s">
        <v>102</v>
      </c>
      <c r="C23" s="130">
        <v>0</v>
      </c>
      <c r="D23" s="157">
        <v>0</v>
      </c>
      <c r="E23" s="133"/>
      <c r="F23" s="5"/>
      <c r="G23" s="4"/>
      <c r="H23" s="5"/>
      <c r="I23" s="306"/>
      <c r="J23" s="222"/>
      <c r="K23" s="4"/>
      <c r="L23" s="5"/>
      <c r="M23" s="4"/>
      <c r="N23" s="5"/>
    </row>
    <row r="24" spans="1:14" ht="15" customHeight="1">
      <c r="A24" s="370"/>
      <c r="B24" s="157" t="s">
        <v>118</v>
      </c>
      <c r="C24" s="130">
        <v>34.5</v>
      </c>
      <c r="D24" s="157">
        <v>45.412</v>
      </c>
      <c r="E24" s="133"/>
      <c r="F24" s="5"/>
      <c r="G24" s="4"/>
      <c r="H24" s="5"/>
      <c r="I24" s="312"/>
      <c r="J24" s="229"/>
      <c r="K24" s="4"/>
      <c r="L24" s="5"/>
      <c r="M24" s="4"/>
      <c r="N24" s="5"/>
    </row>
    <row r="25" spans="1:14" ht="15" customHeight="1">
      <c r="A25" s="368" t="s">
        <v>21</v>
      </c>
      <c r="B25" s="157" t="s">
        <v>101</v>
      </c>
      <c r="C25" s="130"/>
      <c r="D25" s="138"/>
      <c r="E25" s="133"/>
      <c r="F25" s="5"/>
      <c r="G25" s="4"/>
      <c r="H25" s="5"/>
      <c r="I25" s="305"/>
      <c r="J25" s="228"/>
      <c r="K25" s="4"/>
      <c r="L25" s="5"/>
      <c r="M25" s="4"/>
      <c r="N25" s="5"/>
    </row>
    <row r="26" spans="1:14" ht="15" customHeight="1">
      <c r="A26" s="369"/>
      <c r="B26" s="158" t="s">
        <v>102</v>
      </c>
      <c r="C26" s="130"/>
      <c r="D26" s="138"/>
      <c r="E26" s="133"/>
      <c r="F26" s="5"/>
      <c r="G26" s="4"/>
      <c r="H26" s="5"/>
      <c r="I26" s="306"/>
      <c r="J26" s="222"/>
      <c r="K26" s="4"/>
      <c r="L26" s="5"/>
      <c r="M26" s="4"/>
      <c r="N26" s="5"/>
    </row>
    <row r="27" spans="1:14" ht="15" customHeight="1">
      <c r="A27" s="370"/>
      <c r="B27" s="157" t="s">
        <v>118</v>
      </c>
      <c r="C27" s="130"/>
      <c r="D27" s="138"/>
      <c r="E27" s="133"/>
      <c r="F27" s="5"/>
      <c r="G27" s="4"/>
      <c r="H27" s="5"/>
      <c r="I27" s="312"/>
      <c r="J27" s="229"/>
      <c r="K27" s="4"/>
      <c r="L27" s="5"/>
      <c r="M27" s="4"/>
      <c r="N27" s="5"/>
    </row>
    <row r="28" spans="1:14" ht="15" customHeight="1">
      <c r="A28" s="368" t="s">
        <v>70</v>
      </c>
      <c r="B28" s="157" t="s">
        <v>101</v>
      </c>
      <c r="C28" s="130"/>
      <c r="D28" s="138"/>
      <c r="E28" s="133"/>
      <c r="F28" s="5"/>
      <c r="G28" s="4"/>
      <c r="H28" s="5"/>
      <c r="I28" s="305"/>
      <c r="J28" s="228"/>
      <c r="K28" s="4"/>
      <c r="L28" s="5"/>
      <c r="M28" s="4"/>
      <c r="N28" s="5"/>
    </row>
    <row r="29" spans="1:14" ht="15" customHeight="1">
      <c r="A29" s="369"/>
      <c r="B29" s="158" t="s">
        <v>102</v>
      </c>
      <c r="C29" s="130"/>
      <c r="D29" s="138"/>
      <c r="E29" s="133"/>
      <c r="F29" s="5"/>
      <c r="G29" s="4"/>
      <c r="H29" s="5"/>
      <c r="I29" s="306"/>
      <c r="J29" s="222"/>
      <c r="K29" s="4"/>
      <c r="L29" s="5"/>
      <c r="M29" s="4"/>
      <c r="N29" s="5"/>
    </row>
    <row r="30" spans="1:14" ht="15" customHeight="1">
      <c r="A30" s="370"/>
      <c r="B30" s="157" t="s">
        <v>118</v>
      </c>
      <c r="C30" s="130"/>
      <c r="D30" s="138"/>
      <c r="E30" s="133"/>
      <c r="F30" s="5"/>
      <c r="G30" s="4"/>
      <c r="H30" s="5"/>
      <c r="I30" s="312"/>
      <c r="J30" s="229"/>
      <c r="K30" s="4"/>
      <c r="L30" s="5"/>
      <c r="M30" s="4"/>
      <c r="N30" s="5"/>
    </row>
    <row r="31" spans="1:14" ht="15" customHeight="1">
      <c r="A31" s="368" t="s">
        <v>22</v>
      </c>
      <c r="B31" s="157" t="s">
        <v>101</v>
      </c>
      <c r="C31" s="130"/>
      <c r="D31" s="138"/>
      <c r="E31" s="133"/>
      <c r="F31" s="5"/>
      <c r="G31" s="4"/>
      <c r="H31" s="5"/>
      <c r="I31" s="305"/>
      <c r="J31" s="228"/>
      <c r="K31" s="4"/>
      <c r="L31" s="5"/>
      <c r="M31" s="4"/>
      <c r="N31" s="5"/>
    </row>
    <row r="32" spans="1:14" ht="15" customHeight="1">
      <c r="A32" s="369"/>
      <c r="B32" s="158" t="s">
        <v>102</v>
      </c>
      <c r="C32" s="130"/>
      <c r="D32" s="138"/>
      <c r="E32" s="133"/>
      <c r="F32" s="5"/>
      <c r="G32" s="4"/>
      <c r="H32" s="5"/>
      <c r="I32" s="306"/>
      <c r="J32" s="222"/>
      <c r="K32" s="4"/>
      <c r="L32" s="5"/>
      <c r="M32" s="4"/>
      <c r="N32" s="5"/>
    </row>
    <row r="33" spans="1:14" ht="15" customHeight="1">
      <c r="A33" s="370"/>
      <c r="B33" s="157" t="s">
        <v>118</v>
      </c>
      <c r="C33" s="130"/>
      <c r="D33" s="138"/>
      <c r="E33" s="133"/>
      <c r="F33" s="5"/>
      <c r="G33" s="4"/>
      <c r="H33" s="5"/>
      <c r="I33" s="312"/>
      <c r="J33" s="229"/>
      <c r="K33" s="4"/>
      <c r="L33" s="5"/>
      <c r="M33" s="4"/>
      <c r="N33" s="5"/>
    </row>
    <row r="34" spans="1:14" ht="15" customHeight="1">
      <c r="A34" s="230" t="s">
        <v>23</v>
      </c>
      <c r="B34" s="157" t="s">
        <v>101</v>
      </c>
      <c r="C34" s="157"/>
      <c r="D34" s="157"/>
      <c r="E34" s="133"/>
      <c r="F34" s="5"/>
      <c r="G34" s="4"/>
      <c r="H34" s="5"/>
      <c r="I34" s="305"/>
      <c r="J34" s="228"/>
      <c r="K34" s="4"/>
      <c r="L34" s="5"/>
      <c r="M34" s="4"/>
      <c r="N34" s="5"/>
    </row>
    <row r="35" spans="1:14" ht="15" customHeight="1">
      <c r="A35" s="322"/>
      <c r="B35" s="158" t="s">
        <v>102</v>
      </c>
      <c r="C35" s="157"/>
      <c r="D35" s="157"/>
      <c r="E35" s="133"/>
      <c r="F35" s="5"/>
      <c r="G35" s="4"/>
      <c r="H35" s="5"/>
      <c r="I35" s="306"/>
      <c r="J35" s="222"/>
      <c r="K35" s="4"/>
      <c r="L35" s="5"/>
      <c r="M35" s="4"/>
      <c r="N35" s="5"/>
    </row>
    <row r="36" spans="1:14" ht="15" customHeight="1">
      <c r="A36" s="231"/>
      <c r="B36" s="157" t="s">
        <v>118</v>
      </c>
      <c r="C36" s="157"/>
      <c r="D36" s="157"/>
      <c r="E36" s="133"/>
      <c r="F36" s="5"/>
      <c r="G36" s="4"/>
      <c r="H36" s="5"/>
      <c r="I36" s="312"/>
      <c r="J36" s="229"/>
      <c r="K36" s="4"/>
      <c r="L36" s="5"/>
      <c r="M36" s="4"/>
      <c r="N36" s="5"/>
    </row>
    <row r="37" spans="1:14" ht="15" customHeight="1">
      <c r="A37" s="230" t="s">
        <v>24</v>
      </c>
      <c r="B37" s="157" t="s">
        <v>101</v>
      </c>
      <c r="C37" s="171"/>
      <c r="D37" s="157"/>
      <c r="E37" s="133"/>
      <c r="F37" s="5"/>
      <c r="G37" s="4"/>
      <c r="H37" s="5"/>
      <c r="I37" s="305"/>
      <c r="J37" s="228"/>
      <c r="K37" s="4"/>
      <c r="L37" s="5"/>
      <c r="M37" s="4"/>
      <c r="N37" s="5"/>
    </row>
    <row r="38" spans="1:14" ht="15" customHeight="1">
      <c r="A38" s="322"/>
      <c r="B38" s="158" t="s">
        <v>102</v>
      </c>
      <c r="C38" s="171"/>
      <c r="D38" s="157"/>
      <c r="E38" s="133"/>
      <c r="F38" s="5"/>
      <c r="G38" s="4"/>
      <c r="H38" s="5"/>
      <c r="I38" s="306"/>
      <c r="J38" s="222"/>
      <c r="K38" s="4"/>
      <c r="L38" s="5"/>
      <c r="M38" s="4"/>
      <c r="N38" s="5"/>
    </row>
    <row r="39" spans="1:14" ht="15" customHeight="1">
      <c r="A39" s="231"/>
      <c r="B39" s="157" t="s">
        <v>118</v>
      </c>
      <c r="C39" s="157"/>
      <c r="D39" s="157"/>
      <c r="E39" s="133"/>
      <c r="F39" s="5"/>
      <c r="G39" s="4"/>
      <c r="H39" s="5"/>
      <c r="I39" s="312"/>
      <c r="J39" s="229"/>
      <c r="K39" s="4"/>
      <c r="L39" s="5"/>
      <c r="M39" s="4"/>
      <c r="N39" s="5"/>
    </row>
    <row r="40" spans="1:14" ht="15" customHeight="1">
      <c r="A40" s="230" t="s">
        <v>25</v>
      </c>
      <c r="B40" s="157" t="s">
        <v>101</v>
      </c>
      <c r="C40" s="157"/>
      <c r="D40" s="157"/>
      <c r="E40" s="133"/>
      <c r="F40" s="5"/>
      <c r="G40" s="4"/>
      <c r="H40" s="5"/>
      <c r="I40" s="305"/>
      <c r="J40" s="228"/>
      <c r="K40" s="4"/>
      <c r="L40" s="5"/>
      <c r="M40" s="4"/>
      <c r="N40" s="5"/>
    </row>
    <row r="41" spans="1:14" ht="15" customHeight="1">
      <c r="A41" s="322"/>
      <c r="B41" s="158" t="s">
        <v>102</v>
      </c>
      <c r="C41" s="157"/>
      <c r="D41" s="157"/>
      <c r="E41" s="133"/>
      <c r="F41" s="5"/>
      <c r="G41" s="4"/>
      <c r="H41" s="5"/>
      <c r="I41" s="306"/>
      <c r="J41" s="222"/>
      <c r="K41" s="4"/>
      <c r="L41" s="5"/>
      <c r="M41" s="4"/>
      <c r="N41" s="5"/>
    </row>
    <row r="42" spans="1:14" ht="15" customHeight="1">
      <c r="A42" s="231"/>
      <c r="B42" s="157" t="s">
        <v>118</v>
      </c>
      <c r="C42" s="157"/>
      <c r="D42" s="157"/>
      <c r="E42" s="133"/>
      <c r="F42" s="5"/>
      <c r="G42" s="4"/>
      <c r="H42" s="5"/>
      <c r="I42" s="312"/>
      <c r="J42" s="229"/>
      <c r="K42" s="4"/>
      <c r="L42" s="5"/>
      <c r="M42" s="4"/>
      <c r="N42" s="5"/>
    </row>
    <row r="43" spans="1:14" ht="15" customHeight="1">
      <c r="A43" s="230" t="s">
        <v>26</v>
      </c>
      <c r="B43" s="157" t="s">
        <v>101</v>
      </c>
      <c r="C43" s="157"/>
      <c r="D43" s="157"/>
      <c r="E43" s="79"/>
      <c r="F43" s="15"/>
      <c r="G43" s="14"/>
      <c r="H43" s="15"/>
      <c r="I43" s="305"/>
      <c r="J43" s="228"/>
      <c r="K43" s="14"/>
      <c r="L43" s="15"/>
      <c r="M43" s="14"/>
      <c r="N43" s="15"/>
    </row>
    <row r="44" spans="1:14" ht="15" customHeight="1">
      <c r="A44" s="322"/>
      <c r="B44" s="158" t="s">
        <v>102</v>
      </c>
      <c r="C44" s="157"/>
      <c r="D44" s="157"/>
      <c r="E44" s="79"/>
      <c r="F44" s="15"/>
      <c r="G44" s="14"/>
      <c r="H44" s="15"/>
      <c r="I44" s="306"/>
      <c r="J44" s="222"/>
      <c r="K44" s="14"/>
      <c r="L44" s="15"/>
      <c r="M44" s="14"/>
      <c r="N44" s="15"/>
    </row>
    <row r="45" spans="1:14" ht="15" customHeight="1" thickBot="1">
      <c r="A45" s="214"/>
      <c r="B45" s="157" t="s">
        <v>118</v>
      </c>
      <c r="C45" s="157"/>
      <c r="D45" s="157"/>
      <c r="E45" s="78"/>
      <c r="F45" s="3"/>
      <c r="G45" s="2"/>
      <c r="H45" s="3"/>
      <c r="I45" s="201"/>
      <c r="J45" s="202"/>
      <c r="K45" s="2"/>
      <c r="L45" s="3"/>
      <c r="M45" s="2"/>
      <c r="N45" s="3"/>
    </row>
    <row r="46" spans="1:14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49">
    <mergeCell ref="A25:A27"/>
    <mergeCell ref="A28:A30"/>
    <mergeCell ref="A31:A33"/>
    <mergeCell ref="A13:A15"/>
    <mergeCell ref="A16:A18"/>
    <mergeCell ref="A19:A21"/>
    <mergeCell ref="A22:A24"/>
    <mergeCell ref="M9:N9"/>
    <mergeCell ref="A6:N7"/>
    <mergeCell ref="A8:A10"/>
    <mergeCell ref="B8:D8"/>
    <mergeCell ref="E8:F8"/>
    <mergeCell ref="G8:N8"/>
    <mergeCell ref="B9:B10"/>
    <mergeCell ref="D9:D10"/>
    <mergeCell ref="E9:E10"/>
    <mergeCell ref="A34:A36"/>
    <mergeCell ref="A37:A39"/>
    <mergeCell ref="A40:A42"/>
    <mergeCell ref="A43:A45"/>
    <mergeCell ref="A11:A12"/>
    <mergeCell ref="I9:J9"/>
    <mergeCell ref="K9:L9"/>
    <mergeCell ref="F9:F10"/>
    <mergeCell ref="G9:H9"/>
    <mergeCell ref="I19:I21"/>
    <mergeCell ref="J19:J21"/>
    <mergeCell ref="I11:I12"/>
    <mergeCell ref="J11:J12"/>
    <mergeCell ref="I13:I15"/>
    <mergeCell ref="J13:J15"/>
    <mergeCell ref="I16:I18"/>
    <mergeCell ref="J16:J18"/>
    <mergeCell ref="I22:I24"/>
    <mergeCell ref="J22:J24"/>
    <mergeCell ref="I25:I27"/>
    <mergeCell ref="J25:J27"/>
    <mergeCell ref="I28:I30"/>
    <mergeCell ref="J28:J30"/>
    <mergeCell ref="I31:I33"/>
    <mergeCell ref="I34:I36"/>
    <mergeCell ref="I37:I39"/>
    <mergeCell ref="I40:I42"/>
    <mergeCell ref="I43:I45"/>
    <mergeCell ref="J31:J33"/>
    <mergeCell ref="J34:J36"/>
    <mergeCell ref="J37:J39"/>
    <mergeCell ref="J40:J42"/>
    <mergeCell ref="J43:J45"/>
  </mergeCells>
  <printOptions/>
  <pageMargins left="0.23" right="0.2" top="0.38" bottom="0.34" header="0.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23" sqref="D23:D25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174" t="s">
        <v>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42"/>
    </row>
    <row r="7" spans="1:15" ht="9.75" customHeight="1" thickBot="1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42"/>
    </row>
    <row r="8" spans="1:15" ht="15" customHeight="1" thickBot="1" thickTop="1">
      <c r="A8" s="180" t="s">
        <v>6</v>
      </c>
      <c r="B8" s="172" t="s">
        <v>7</v>
      </c>
      <c r="C8" s="173"/>
      <c r="D8" s="244"/>
      <c r="E8" s="172" t="s">
        <v>11</v>
      </c>
      <c r="F8" s="244"/>
      <c r="G8" s="195" t="s">
        <v>15</v>
      </c>
      <c r="H8" s="245"/>
      <c r="I8" s="245"/>
      <c r="J8" s="245"/>
      <c r="K8" s="245"/>
      <c r="L8" s="245"/>
      <c r="M8" s="245"/>
      <c r="N8" s="197"/>
      <c r="O8" s="42"/>
    </row>
    <row r="9" spans="1:15" ht="15" customHeight="1" thickTop="1">
      <c r="A9" s="181"/>
      <c r="B9" s="192" t="s">
        <v>8</v>
      </c>
      <c r="C9" s="249"/>
      <c r="D9" s="246" t="s">
        <v>9</v>
      </c>
      <c r="E9" s="247" t="s">
        <v>67</v>
      </c>
      <c r="F9" s="246" t="s">
        <v>9</v>
      </c>
      <c r="G9" s="190" t="s">
        <v>27</v>
      </c>
      <c r="H9" s="191"/>
      <c r="I9" s="190" t="s">
        <v>28</v>
      </c>
      <c r="J9" s="191"/>
      <c r="K9" s="190" t="s">
        <v>13</v>
      </c>
      <c r="L9" s="191"/>
      <c r="M9" s="190" t="s">
        <v>14</v>
      </c>
      <c r="N9" s="191"/>
      <c r="O9" s="42"/>
    </row>
    <row r="10" spans="1:15" ht="15" customHeight="1" thickBot="1">
      <c r="A10" s="182"/>
      <c r="B10" s="186"/>
      <c r="C10" s="187"/>
      <c r="D10" s="188"/>
      <c r="E10" s="248"/>
      <c r="F10" s="255"/>
      <c r="G10" s="18" t="s">
        <v>120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192" t="s">
        <v>16</v>
      </c>
      <c r="B11" s="116" t="s">
        <v>95</v>
      </c>
      <c r="C11" s="110">
        <v>3620</v>
      </c>
      <c r="D11" s="111">
        <f>5.91+2.352+0.093</f>
        <v>8.355</v>
      </c>
      <c r="E11" s="249">
        <v>118</v>
      </c>
      <c r="F11" s="246">
        <v>22.89</v>
      </c>
      <c r="G11" s="253">
        <f>151.23*84</f>
        <v>12703.32</v>
      </c>
      <c r="H11" s="254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186"/>
      <c r="B12" s="114" t="s">
        <v>96</v>
      </c>
      <c r="C12" s="107">
        <v>1040</v>
      </c>
      <c r="D12" s="115">
        <f>3.94+0.784+0.093</f>
        <v>4.817</v>
      </c>
      <c r="E12" s="187"/>
      <c r="F12" s="188"/>
      <c r="G12" s="189"/>
      <c r="H12" s="251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183"/>
      <c r="B13" s="112" t="s">
        <v>109</v>
      </c>
      <c r="C13" s="106">
        <v>33</v>
      </c>
      <c r="D13" s="113">
        <v>145.317</v>
      </c>
      <c r="E13" s="196"/>
      <c r="F13" s="198"/>
      <c r="G13" s="185"/>
      <c r="H13" s="252"/>
      <c r="I13" s="48"/>
      <c r="J13" s="49"/>
      <c r="K13" s="48"/>
      <c r="L13" s="49"/>
      <c r="M13" s="48"/>
      <c r="N13" s="49"/>
      <c r="O13" s="42"/>
    </row>
    <row r="14" spans="1:15" ht="15" customHeight="1">
      <c r="A14" s="199" t="s">
        <v>17</v>
      </c>
      <c r="B14" s="116" t="s">
        <v>95</v>
      </c>
      <c r="C14" s="107">
        <v>3180</v>
      </c>
      <c r="D14" s="111">
        <f>5.91+2.352+0.093</f>
        <v>8.355</v>
      </c>
      <c r="E14" s="195">
        <f>54+2</f>
        <v>56</v>
      </c>
      <c r="F14" s="197">
        <f>17.73+5.16</f>
        <v>22.89</v>
      </c>
      <c r="G14" s="184">
        <f>151.23*84</f>
        <v>12703.32</v>
      </c>
      <c r="H14" s="250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186"/>
      <c r="B15" s="114" t="s">
        <v>96</v>
      </c>
      <c r="C15" s="107">
        <v>880</v>
      </c>
      <c r="D15" s="115">
        <f>3.94+0.784+0.093</f>
        <v>4.817</v>
      </c>
      <c r="E15" s="187"/>
      <c r="F15" s="188"/>
      <c r="G15" s="189"/>
      <c r="H15" s="251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183"/>
      <c r="B16" s="112" t="s">
        <v>109</v>
      </c>
      <c r="C16" s="107">
        <v>33</v>
      </c>
      <c r="D16" s="113">
        <v>145.317</v>
      </c>
      <c r="E16" s="187"/>
      <c r="F16" s="188"/>
      <c r="G16" s="189"/>
      <c r="H16" s="251"/>
      <c r="I16" s="50"/>
      <c r="J16" s="51"/>
      <c r="K16" s="50"/>
      <c r="L16" s="51"/>
      <c r="M16" s="50"/>
      <c r="N16" s="51"/>
      <c r="O16" s="42"/>
    </row>
    <row r="17" spans="1:15" ht="15" customHeight="1">
      <c r="A17" s="199" t="s">
        <v>18</v>
      </c>
      <c r="B17" s="116" t="s">
        <v>95</v>
      </c>
      <c r="C17" s="108">
        <v>3540</v>
      </c>
      <c r="D17" s="111">
        <f>5.91+2.352+0.093</f>
        <v>8.355</v>
      </c>
      <c r="E17" s="195">
        <v>50</v>
      </c>
      <c r="F17" s="197">
        <v>22.89</v>
      </c>
      <c r="G17" s="184">
        <f>151.23*84</f>
        <v>12703.32</v>
      </c>
      <c r="H17" s="250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186"/>
      <c r="B18" s="114" t="s">
        <v>96</v>
      </c>
      <c r="C18" s="107">
        <v>1040</v>
      </c>
      <c r="D18" s="115">
        <f>3.94+0.784+0.093</f>
        <v>4.817</v>
      </c>
      <c r="E18" s="187"/>
      <c r="F18" s="188"/>
      <c r="G18" s="189"/>
      <c r="H18" s="251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183"/>
      <c r="B19" s="112" t="s">
        <v>109</v>
      </c>
      <c r="C19" s="106">
        <v>33</v>
      </c>
      <c r="D19" s="113">
        <v>145.317</v>
      </c>
      <c r="E19" s="196"/>
      <c r="F19" s="198"/>
      <c r="G19" s="185"/>
      <c r="H19" s="252"/>
      <c r="I19" s="48"/>
      <c r="J19" s="49"/>
      <c r="K19" s="48"/>
      <c r="L19" s="49"/>
      <c r="M19" s="48"/>
      <c r="N19" s="49"/>
      <c r="O19" s="42"/>
    </row>
    <row r="20" spans="1:15" ht="15" customHeight="1">
      <c r="A20" s="199" t="s">
        <v>19</v>
      </c>
      <c r="B20" s="116" t="s">
        <v>95</v>
      </c>
      <c r="C20" s="108">
        <v>3120</v>
      </c>
      <c r="D20" s="111">
        <f>5.91+2.352+0.093</f>
        <v>8.355</v>
      </c>
      <c r="E20" s="195">
        <v>42</v>
      </c>
      <c r="F20" s="197">
        <v>25.76</v>
      </c>
      <c r="G20" s="184">
        <f>151.23*84</f>
        <v>12703.32</v>
      </c>
      <c r="H20" s="250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186"/>
      <c r="B21" s="114" t="s">
        <v>96</v>
      </c>
      <c r="C21" s="107">
        <v>980</v>
      </c>
      <c r="D21" s="115">
        <f>3.94+0.784+0.093</f>
        <v>4.817</v>
      </c>
      <c r="E21" s="187"/>
      <c r="F21" s="188"/>
      <c r="G21" s="189"/>
      <c r="H21" s="251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183"/>
      <c r="B22" s="112" t="s">
        <v>109</v>
      </c>
      <c r="C22" s="106">
        <v>33</v>
      </c>
      <c r="D22" s="113">
        <v>145.317</v>
      </c>
      <c r="E22" s="196"/>
      <c r="F22" s="198"/>
      <c r="G22" s="185"/>
      <c r="H22" s="252"/>
      <c r="I22" s="48"/>
      <c r="J22" s="49"/>
      <c r="K22" s="48"/>
      <c r="L22" s="49"/>
      <c r="M22" s="48"/>
      <c r="N22" s="49"/>
      <c r="O22" s="42"/>
    </row>
    <row r="23" spans="1:15" ht="15" customHeight="1">
      <c r="A23" s="199" t="s">
        <v>20</v>
      </c>
      <c r="B23" s="116" t="s">
        <v>95</v>
      </c>
      <c r="C23" s="108">
        <v>2560</v>
      </c>
      <c r="D23" s="111">
        <f>5.91+2.352+0.093</f>
        <v>8.355</v>
      </c>
      <c r="E23" s="195">
        <f>43+15</f>
        <v>58</v>
      </c>
      <c r="F23" s="197">
        <f>19.95+5.81</f>
        <v>25.759999999999998</v>
      </c>
      <c r="G23" s="184">
        <f>151.23*84</f>
        <v>12703.32</v>
      </c>
      <c r="H23" s="197">
        <v>12.33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186"/>
      <c r="B24" s="114" t="s">
        <v>96</v>
      </c>
      <c r="C24" s="107">
        <v>720</v>
      </c>
      <c r="D24" s="115">
        <f>3.94+0.784+0.093</f>
        <v>4.817</v>
      </c>
      <c r="E24" s="187"/>
      <c r="F24" s="188"/>
      <c r="G24" s="189"/>
      <c r="H24" s="188"/>
      <c r="I24" s="50"/>
      <c r="J24" s="51"/>
      <c r="K24" s="50"/>
      <c r="L24" s="51"/>
      <c r="M24" s="50"/>
      <c r="N24" s="51"/>
      <c r="O24" s="42"/>
    </row>
    <row r="25" spans="1:15" ht="15" customHeight="1">
      <c r="A25" s="183"/>
      <c r="B25" s="112" t="s">
        <v>109</v>
      </c>
      <c r="C25" s="106">
        <v>33</v>
      </c>
      <c r="D25" s="113">
        <v>145.317</v>
      </c>
      <c r="E25" s="196"/>
      <c r="F25" s="198"/>
      <c r="G25" s="185"/>
      <c r="H25" s="198"/>
      <c r="I25" s="48"/>
      <c r="J25" s="49"/>
      <c r="K25" s="48"/>
      <c r="L25" s="49"/>
      <c r="M25" s="48"/>
      <c r="N25" s="49"/>
      <c r="O25" s="42"/>
    </row>
    <row r="26" spans="1:15" ht="15" customHeight="1">
      <c r="A26" s="199" t="s">
        <v>69</v>
      </c>
      <c r="B26" s="116" t="s">
        <v>95</v>
      </c>
      <c r="C26" s="108"/>
      <c r="D26" s="117"/>
      <c r="E26" s="195"/>
      <c r="F26" s="197"/>
      <c r="G26" s="184"/>
      <c r="H26" s="197"/>
      <c r="I26" s="72"/>
      <c r="J26" s="44"/>
      <c r="K26" s="72"/>
      <c r="L26" s="44"/>
      <c r="M26" s="72"/>
      <c r="N26" s="44"/>
      <c r="O26" s="42"/>
    </row>
    <row r="27" spans="1:15" ht="15" customHeight="1">
      <c r="A27" s="186"/>
      <c r="B27" s="112" t="s">
        <v>96</v>
      </c>
      <c r="C27" s="107"/>
      <c r="D27" s="115"/>
      <c r="E27" s="187"/>
      <c r="F27" s="188"/>
      <c r="G27" s="189"/>
      <c r="H27" s="188"/>
      <c r="I27" s="50"/>
      <c r="J27" s="51"/>
      <c r="K27" s="50"/>
      <c r="L27" s="51"/>
      <c r="M27" s="50"/>
      <c r="N27" s="51"/>
      <c r="O27" s="42"/>
    </row>
    <row r="28" spans="1:15" ht="15" customHeight="1">
      <c r="A28" s="183"/>
      <c r="B28" s="112" t="s">
        <v>109</v>
      </c>
      <c r="C28" s="106"/>
      <c r="D28" s="113"/>
      <c r="E28" s="196"/>
      <c r="F28" s="198"/>
      <c r="G28" s="185"/>
      <c r="H28" s="198"/>
      <c r="I28" s="48"/>
      <c r="J28" s="49"/>
      <c r="K28" s="48"/>
      <c r="L28" s="49"/>
      <c r="M28" s="48"/>
      <c r="N28" s="49"/>
      <c r="O28" s="42"/>
    </row>
    <row r="29" spans="1:15" ht="15" customHeight="1">
      <c r="A29" s="199" t="s">
        <v>70</v>
      </c>
      <c r="B29" s="116" t="s">
        <v>95</v>
      </c>
      <c r="C29" s="117"/>
      <c r="D29" s="117"/>
      <c r="E29" s="195"/>
      <c r="F29" s="197"/>
      <c r="G29" s="184"/>
      <c r="H29" s="197"/>
      <c r="I29" s="14"/>
      <c r="J29" s="15"/>
      <c r="K29" s="14"/>
      <c r="L29" s="15"/>
      <c r="M29" s="14"/>
      <c r="N29" s="15"/>
      <c r="O29" s="42"/>
    </row>
    <row r="30" spans="1:15" ht="15" customHeight="1">
      <c r="A30" s="186"/>
      <c r="B30" s="114" t="s">
        <v>96</v>
      </c>
      <c r="C30" s="115"/>
      <c r="D30" s="115"/>
      <c r="E30" s="187"/>
      <c r="F30" s="188"/>
      <c r="G30" s="189"/>
      <c r="H30" s="188"/>
      <c r="I30" s="7"/>
      <c r="J30" s="8"/>
      <c r="K30" s="7"/>
      <c r="L30" s="8"/>
      <c r="M30" s="7"/>
      <c r="N30" s="8"/>
      <c r="O30" s="42"/>
    </row>
    <row r="31" spans="1:15" ht="15" customHeight="1">
      <c r="A31" s="183"/>
      <c r="B31" s="112" t="s">
        <v>109</v>
      </c>
      <c r="C31" s="113"/>
      <c r="D31" s="113"/>
      <c r="E31" s="196"/>
      <c r="F31" s="198"/>
      <c r="G31" s="185"/>
      <c r="H31" s="198"/>
      <c r="I31" s="21"/>
      <c r="J31" s="22"/>
      <c r="K31" s="21"/>
      <c r="L31" s="22"/>
      <c r="M31" s="21"/>
      <c r="N31" s="22"/>
      <c r="O31" s="42"/>
    </row>
    <row r="32" spans="1:15" ht="15" customHeight="1">
      <c r="A32" s="199" t="s">
        <v>22</v>
      </c>
      <c r="B32" s="116" t="s">
        <v>95</v>
      </c>
      <c r="C32" s="117"/>
      <c r="D32" s="117"/>
      <c r="E32" s="195"/>
      <c r="F32" s="197"/>
      <c r="G32" s="184"/>
      <c r="H32" s="197"/>
      <c r="I32" s="21"/>
      <c r="J32" s="22"/>
      <c r="K32" s="21"/>
      <c r="L32" s="22"/>
      <c r="M32" s="21"/>
      <c r="N32" s="22"/>
      <c r="O32" s="42"/>
    </row>
    <row r="33" spans="1:15" ht="15" customHeight="1">
      <c r="A33" s="186"/>
      <c r="B33" s="114" t="s">
        <v>96</v>
      </c>
      <c r="C33" s="115"/>
      <c r="D33" s="115"/>
      <c r="E33" s="187"/>
      <c r="F33" s="188"/>
      <c r="G33" s="189"/>
      <c r="H33" s="188"/>
      <c r="I33" s="21"/>
      <c r="J33" s="22"/>
      <c r="K33" s="21"/>
      <c r="L33" s="22"/>
      <c r="M33" s="21"/>
      <c r="N33" s="22"/>
      <c r="O33" s="42"/>
    </row>
    <row r="34" spans="1:15" ht="15" customHeight="1">
      <c r="A34" s="183"/>
      <c r="B34" s="112" t="s">
        <v>109</v>
      </c>
      <c r="C34" s="113"/>
      <c r="D34" s="113"/>
      <c r="E34" s="196"/>
      <c r="F34" s="198"/>
      <c r="G34" s="185"/>
      <c r="H34" s="198"/>
      <c r="I34" s="52"/>
      <c r="J34" s="53"/>
      <c r="K34" s="52"/>
      <c r="L34" s="53"/>
      <c r="M34" s="52"/>
      <c r="N34" s="53"/>
      <c r="O34" s="42"/>
    </row>
    <row r="35" spans="1:15" ht="13.5" customHeight="1">
      <c r="A35" s="199" t="s">
        <v>23</v>
      </c>
      <c r="B35" s="116" t="s">
        <v>95</v>
      </c>
      <c r="C35" s="108"/>
      <c r="D35" s="117"/>
      <c r="E35" s="195"/>
      <c r="F35" s="197"/>
      <c r="G35" s="184"/>
      <c r="H35" s="197"/>
      <c r="I35" s="52"/>
      <c r="J35" s="53"/>
      <c r="K35" s="52"/>
      <c r="L35" s="53"/>
      <c r="M35" s="52"/>
      <c r="N35" s="53"/>
      <c r="O35" s="42"/>
    </row>
    <row r="36" spans="1:15" ht="11.25" customHeight="1">
      <c r="A36" s="183"/>
      <c r="B36" s="112" t="s">
        <v>96</v>
      </c>
      <c r="C36" s="106"/>
      <c r="D36" s="113"/>
      <c r="E36" s="196"/>
      <c r="F36" s="198"/>
      <c r="G36" s="185"/>
      <c r="H36" s="198"/>
      <c r="I36" s="52"/>
      <c r="J36" s="53"/>
      <c r="K36" s="52"/>
      <c r="L36" s="53"/>
      <c r="M36" s="52"/>
      <c r="N36" s="53"/>
      <c r="O36" s="42"/>
    </row>
    <row r="37" spans="1:15" ht="14.25" customHeight="1">
      <c r="A37" s="199" t="s">
        <v>24</v>
      </c>
      <c r="B37" s="116" t="s">
        <v>95</v>
      </c>
      <c r="C37" s="108"/>
      <c r="D37" s="117"/>
      <c r="E37" s="195"/>
      <c r="F37" s="197"/>
      <c r="G37" s="184"/>
      <c r="H37" s="197"/>
      <c r="I37" s="52"/>
      <c r="J37" s="53"/>
      <c r="K37" s="52"/>
      <c r="L37" s="53"/>
      <c r="M37" s="52"/>
      <c r="N37" s="53"/>
      <c r="O37" s="42"/>
    </row>
    <row r="38" spans="1:15" ht="12.75" customHeight="1">
      <c r="A38" s="183"/>
      <c r="B38" s="112" t="s">
        <v>96</v>
      </c>
      <c r="C38" s="106"/>
      <c r="D38" s="113"/>
      <c r="E38" s="196"/>
      <c r="F38" s="198"/>
      <c r="G38" s="185"/>
      <c r="H38" s="198"/>
      <c r="I38" s="52"/>
      <c r="J38" s="53"/>
      <c r="K38" s="52"/>
      <c r="L38" s="53"/>
      <c r="M38" s="52"/>
      <c r="N38" s="53"/>
      <c r="O38" s="42"/>
    </row>
    <row r="39" spans="1:15" ht="15" customHeight="1">
      <c r="A39" s="199" t="s">
        <v>25</v>
      </c>
      <c r="B39" s="116" t="s">
        <v>95</v>
      </c>
      <c r="C39" s="108"/>
      <c r="D39" s="117"/>
      <c r="E39" s="195"/>
      <c r="F39" s="197"/>
      <c r="G39" s="184"/>
      <c r="H39" s="197"/>
      <c r="I39" s="52"/>
      <c r="J39" s="53"/>
      <c r="K39" s="52"/>
      <c r="L39" s="53"/>
      <c r="M39" s="52"/>
      <c r="N39" s="53"/>
      <c r="O39" s="42"/>
    </row>
    <row r="40" spans="1:15" ht="15" customHeight="1">
      <c r="A40" s="183"/>
      <c r="B40" s="112" t="s">
        <v>96</v>
      </c>
      <c r="C40" s="106"/>
      <c r="D40" s="113"/>
      <c r="E40" s="196"/>
      <c r="F40" s="198"/>
      <c r="G40" s="185"/>
      <c r="H40" s="198"/>
      <c r="I40" s="52"/>
      <c r="J40" s="53"/>
      <c r="K40" s="52"/>
      <c r="L40" s="53"/>
      <c r="M40" s="52"/>
      <c r="N40" s="53"/>
      <c r="O40" s="42"/>
    </row>
    <row r="41" spans="1:15" ht="12" customHeight="1">
      <c r="A41" s="199" t="s">
        <v>26</v>
      </c>
      <c r="B41" s="116" t="s">
        <v>95</v>
      </c>
      <c r="C41" s="108"/>
      <c r="D41" s="117"/>
      <c r="E41" s="195"/>
      <c r="F41" s="197"/>
      <c r="G41" s="184"/>
      <c r="H41" s="197"/>
      <c r="I41" s="72"/>
      <c r="J41" s="44"/>
      <c r="K41" s="72"/>
      <c r="L41" s="44"/>
      <c r="M41" s="72"/>
      <c r="N41" s="44"/>
      <c r="O41" s="42"/>
    </row>
    <row r="42" spans="1:15" ht="12.75" customHeight="1" thickBot="1">
      <c r="A42" s="256"/>
      <c r="B42" s="118" t="s">
        <v>96</v>
      </c>
      <c r="C42" s="119"/>
      <c r="D42" s="120"/>
      <c r="E42" s="257"/>
      <c r="F42" s="255"/>
      <c r="G42" s="258"/>
      <c r="H42" s="255"/>
      <c r="I42" s="47"/>
      <c r="J42" s="46"/>
      <c r="K42" s="47"/>
      <c r="L42" s="46"/>
      <c r="M42" s="47"/>
      <c r="N42" s="46"/>
      <c r="O42" s="42"/>
    </row>
    <row r="43" spans="1:15" ht="9.75" customHeight="1" thickTop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</sheetData>
  <sheetProtection/>
  <mergeCells count="73">
    <mergeCell ref="A39:A40"/>
    <mergeCell ref="E39:E40"/>
    <mergeCell ref="F39:F40"/>
    <mergeCell ref="G39:G40"/>
    <mergeCell ref="H41:H42"/>
    <mergeCell ref="A41:A42"/>
    <mergeCell ref="E41:E42"/>
    <mergeCell ref="F41:F42"/>
    <mergeCell ref="G41:G42"/>
    <mergeCell ref="H39:H40"/>
    <mergeCell ref="A32:A34"/>
    <mergeCell ref="G32:G34"/>
    <mergeCell ref="H32:H34"/>
    <mergeCell ref="E32:E34"/>
    <mergeCell ref="F32:F34"/>
    <mergeCell ref="A35:A36"/>
    <mergeCell ref="F35:F36"/>
    <mergeCell ref="G35:G36"/>
    <mergeCell ref="H35:H36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E23:E25"/>
    <mergeCell ref="F23:F25"/>
    <mergeCell ref="G23:G25"/>
    <mergeCell ref="H26:H28"/>
    <mergeCell ref="A26:A28"/>
    <mergeCell ref="E26:E28"/>
    <mergeCell ref="F26:F28"/>
    <mergeCell ref="G26:G28"/>
    <mergeCell ref="E35:E36"/>
    <mergeCell ref="H37:H38"/>
    <mergeCell ref="A37:A38"/>
    <mergeCell ref="E37:E38"/>
    <mergeCell ref="F37:F38"/>
    <mergeCell ref="G37:G38"/>
  </mergeCells>
  <printOptions/>
  <pageMargins left="0.46" right="0.59" top="0.51" bottom="0.43" header="0.29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C26" sqref="C2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277" t="s">
        <v>29</v>
      </c>
      <c r="J1" s="277"/>
      <c r="K1" s="277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277" t="s">
        <v>2</v>
      </c>
      <c r="J2" s="277"/>
      <c r="K2" s="277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277" t="s">
        <v>3</v>
      </c>
      <c r="J3" s="277"/>
      <c r="K3" s="277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278" t="s">
        <v>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  <c r="O6" s="56"/>
    </row>
    <row r="7" spans="1:15" ht="13.5" thickBot="1">
      <c r="A7" s="28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3"/>
      <c r="O7" s="56"/>
    </row>
    <row r="8" spans="1:15" ht="14.25" thickBot="1" thickTop="1">
      <c r="A8" s="284" t="s">
        <v>6</v>
      </c>
      <c r="B8" s="286" t="s">
        <v>7</v>
      </c>
      <c r="C8" s="287"/>
      <c r="D8" s="288"/>
      <c r="E8" s="286" t="s">
        <v>11</v>
      </c>
      <c r="F8" s="288"/>
      <c r="G8" s="267" t="s">
        <v>15</v>
      </c>
      <c r="H8" s="268"/>
      <c r="I8" s="268"/>
      <c r="J8" s="268"/>
      <c r="K8" s="268"/>
      <c r="L8" s="268"/>
      <c r="M8" s="268"/>
      <c r="N8" s="259"/>
      <c r="O8" s="56"/>
    </row>
    <row r="9" spans="1:15" ht="13.5" thickTop="1">
      <c r="A9" s="262"/>
      <c r="B9" s="289" t="s">
        <v>8</v>
      </c>
      <c r="C9" s="290"/>
      <c r="D9" s="269" t="s">
        <v>9</v>
      </c>
      <c r="E9" s="271" t="s">
        <v>68</v>
      </c>
      <c r="F9" s="269" t="s">
        <v>9</v>
      </c>
      <c r="G9" s="273" t="s">
        <v>27</v>
      </c>
      <c r="H9" s="274"/>
      <c r="I9" s="273" t="s">
        <v>28</v>
      </c>
      <c r="J9" s="274"/>
      <c r="K9" s="273" t="s">
        <v>13</v>
      </c>
      <c r="L9" s="274"/>
      <c r="M9" s="273" t="s">
        <v>14</v>
      </c>
      <c r="N9" s="274"/>
      <c r="O9" s="56"/>
    </row>
    <row r="10" spans="1:15" ht="13.5" thickBot="1">
      <c r="A10" s="285"/>
      <c r="B10" s="291"/>
      <c r="C10" s="292"/>
      <c r="D10" s="270"/>
      <c r="E10" s="272"/>
      <c r="F10" s="270"/>
      <c r="G10" s="18" t="s">
        <v>120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284" t="s">
        <v>16</v>
      </c>
      <c r="B11" s="61" t="s">
        <v>95</v>
      </c>
      <c r="C11" s="121">
        <v>1650</v>
      </c>
      <c r="D11" s="62">
        <f>5.91+2.971+0.093</f>
        <v>8.974</v>
      </c>
      <c r="E11" s="271">
        <v>213</v>
      </c>
      <c r="F11" s="269">
        <f>17.73+5.16</f>
        <v>22.89</v>
      </c>
      <c r="G11" s="294">
        <f>255*84</f>
        <v>21420</v>
      </c>
      <c r="H11" s="293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262"/>
      <c r="B12" s="65" t="s">
        <v>96</v>
      </c>
      <c r="C12" s="122">
        <v>240</v>
      </c>
      <c r="D12" s="66">
        <f>3.94+0.743+0.093</f>
        <v>4.776</v>
      </c>
      <c r="E12" s="264"/>
      <c r="F12" s="260"/>
      <c r="G12" s="266"/>
      <c r="H12" s="276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262"/>
      <c r="B13" s="65" t="s">
        <v>118</v>
      </c>
      <c r="C13" s="122">
        <v>17.25</v>
      </c>
      <c r="D13" s="66">
        <v>45.412</v>
      </c>
      <c r="E13" s="264"/>
      <c r="F13" s="260"/>
      <c r="G13" s="266"/>
      <c r="H13" s="276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62" t="s">
        <v>17</v>
      </c>
      <c r="B14" s="65" t="s">
        <v>95</v>
      </c>
      <c r="C14" s="122">
        <v>1800</v>
      </c>
      <c r="D14" s="62">
        <f>5.91+2.971+0.093</f>
        <v>8.974</v>
      </c>
      <c r="E14" s="263">
        <v>237</v>
      </c>
      <c r="F14" s="259">
        <v>22.89</v>
      </c>
      <c r="G14" s="265">
        <f>255*84</f>
        <v>21420</v>
      </c>
      <c r="H14" s="275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62"/>
      <c r="B15" s="65" t="s">
        <v>96</v>
      </c>
      <c r="C15" s="122">
        <v>300</v>
      </c>
      <c r="D15" s="66">
        <f>3.94+0.743+0.093</f>
        <v>4.776</v>
      </c>
      <c r="E15" s="264"/>
      <c r="F15" s="260"/>
      <c r="G15" s="266"/>
      <c r="H15" s="276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62"/>
      <c r="B16" s="65" t="s">
        <v>118</v>
      </c>
      <c r="C16" s="122">
        <v>17.25</v>
      </c>
      <c r="D16" s="66">
        <v>45.412</v>
      </c>
      <c r="E16" s="264"/>
      <c r="F16" s="260"/>
      <c r="G16" s="266"/>
      <c r="H16" s="276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62" t="s">
        <v>18</v>
      </c>
      <c r="B17" s="69" t="s">
        <v>95</v>
      </c>
      <c r="C17" s="123">
        <v>2040</v>
      </c>
      <c r="D17" s="62">
        <f>5.91+2.971+0.093</f>
        <v>8.974</v>
      </c>
      <c r="E17" s="263">
        <v>313</v>
      </c>
      <c r="F17" s="259">
        <v>22.89</v>
      </c>
      <c r="G17" s="265">
        <f>256*84</f>
        <v>21504</v>
      </c>
      <c r="H17" s="275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62"/>
      <c r="B18" s="65" t="s">
        <v>96</v>
      </c>
      <c r="C18" s="122">
        <v>270</v>
      </c>
      <c r="D18" s="66">
        <f>3.94+0.743+0.093</f>
        <v>4.776</v>
      </c>
      <c r="E18" s="264"/>
      <c r="F18" s="260"/>
      <c r="G18" s="266"/>
      <c r="H18" s="276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62"/>
      <c r="B19" s="65" t="s">
        <v>95</v>
      </c>
      <c r="C19" s="122">
        <v>17.25</v>
      </c>
      <c r="D19" s="66">
        <v>45.412</v>
      </c>
      <c r="E19" s="264"/>
      <c r="F19" s="260"/>
      <c r="G19" s="266"/>
      <c r="H19" s="276"/>
      <c r="I19" s="65"/>
      <c r="J19" s="66"/>
      <c r="K19" s="65"/>
      <c r="L19" s="66"/>
      <c r="M19" s="65"/>
      <c r="N19" s="66"/>
      <c r="O19" s="56"/>
    </row>
    <row r="20" spans="1:15" ht="13.5" thickTop="1">
      <c r="A20" s="261" t="s">
        <v>19</v>
      </c>
      <c r="B20" s="69" t="s">
        <v>95</v>
      </c>
      <c r="C20" s="123">
        <v>1680</v>
      </c>
      <c r="D20" s="62">
        <f>5.91+2.971+0.093</f>
        <v>8.974</v>
      </c>
      <c r="E20" s="263">
        <v>250</v>
      </c>
      <c r="F20" s="259">
        <v>25.76</v>
      </c>
      <c r="G20" s="265">
        <f>255*84</f>
        <v>21420</v>
      </c>
      <c r="H20" s="275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262"/>
      <c r="B21" s="65" t="s">
        <v>96</v>
      </c>
      <c r="C21" s="122">
        <v>300</v>
      </c>
      <c r="D21" s="66">
        <f>3.94+0.743+0.093</f>
        <v>4.776</v>
      </c>
      <c r="E21" s="264"/>
      <c r="F21" s="260"/>
      <c r="G21" s="266"/>
      <c r="H21" s="276"/>
      <c r="I21" s="65"/>
      <c r="J21" s="66"/>
      <c r="K21" s="65"/>
      <c r="L21" s="66"/>
      <c r="M21" s="65"/>
      <c r="N21" s="66"/>
      <c r="O21" s="56"/>
    </row>
    <row r="22" spans="1:15" ht="13.5" thickBot="1">
      <c r="A22" s="262"/>
      <c r="B22" s="65" t="s">
        <v>95</v>
      </c>
      <c r="C22" s="122">
        <v>17.25</v>
      </c>
      <c r="D22" s="66">
        <v>45.412</v>
      </c>
      <c r="E22" s="264"/>
      <c r="F22" s="260"/>
      <c r="G22" s="266"/>
      <c r="H22" s="276"/>
      <c r="I22" s="65"/>
      <c r="J22" s="66"/>
      <c r="K22" s="65"/>
      <c r="L22" s="66"/>
      <c r="M22" s="65"/>
      <c r="N22" s="66"/>
      <c r="O22" s="56"/>
    </row>
    <row r="23" spans="1:15" ht="13.5" thickTop="1">
      <c r="A23" s="261" t="s">
        <v>20</v>
      </c>
      <c r="B23" s="69" t="s">
        <v>95</v>
      </c>
      <c r="C23" s="123">
        <v>1110</v>
      </c>
      <c r="D23" s="62">
        <f>5.91+2.971+0.093</f>
        <v>8.974</v>
      </c>
      <c r="E23" s="263">
        <v>220</v>
      </c>
      <c r="F23" s="259">
        <v>25.76</v>
      </c>
      <c r="G23" s="265">
        <f>255*84</f>
        <v>21420</v>
      </c>
      <c r="H23" s="259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62"/>
      <c r="B24" s="65" t="s">
        <v>96</v>
      </c>
      <c r="C24" s="122">
        <v>150</v>
      </c>
      <c r="D24" s="66">
        <f>3.94+0.743+0.093</f>
        <v>4.776</v>
      </c>
      <c r="E24" s="264"/>
      <c r="F24" s="260"/>
      <c r="G24" s="266"/>
      <c r="H24" s="260"/>
      <c r="I24" s="65"/>
      <c r="J24" s="66"/>
      <c r="K24" s="65"/>
      <c r="L24" s="66"/>
      <c r="M24" s="65"/>
      <c r="N24" s="66"/>
      <c r="O24" s="56"/>
    </row>
    <row r="25" spans="1:15" ht="12.75">
      <c r="A25" s="262"/>
      <c r="B25" s="65" t="s">
        <v>95</v>
      </c>
      <c r="C25" s="122">
        <v>17.25</v>
      </c>
      <c r="D25" s="66">
        <v>45.412</v>
      </c>
      <c r="E25" s="264"/>
      <c r="F25" s="260"/>
      <c r="G25" s="266"/>
      <c r="H25" s="260"/>
      <c r="I25" s="65"/>
      <c r="J25" s="66"/>
      <c r="K25" s="65"/>
      <c r="L25" s="66"/>
      <c r="M25" s="65"/>
      <c r="N25" s="66"/>
      <c r="O25" s="56"/>
    </row>
    <row r="26" spans="1:15" ht="12.75">
      <c r="A26" s="261" t="s">
        <v>69</v>
      </c>
      <c r="B26" s="69" t="s">
        <v>95</v>
      </c>
      <c r="C26" s="123"/>
      <c r="D26" s="60"/>
      <c r="E26" s="263"/>
      <c r="F26" s="259"/>
      <c r="G26" s="265"/>
      <c r="H26" s="259"/>
      <c r="I26" s="69"/>
      <c r="J26" s="60"/>
      <c r="K26" s="69"/>
      <c r="L26" s="60"/>
      <c r="M26" s="69"/>
      <c r="N26" s="60"/>
      <c r="O26" s="56"/>
    </row>
    <row r="27" spans="1:15" ht="12.75">
      <c r="A27" s="262"/>
      <c r="B27" s="65" t="s">
        <v>96</v>
      </c>
      <c r="C27" s="122"/>
      <c r="D27" s="66"/>
      <c r="E27" s="264"/>
      <c r="F27" s="260"/>
      <c r="G27" s="266"/>
      <c r="H27" s="260"/>
      <c r="I27" s="65"/>
      <c r="J27" s="66"/>
      <c r="K27" s="65"/>
      <c r="L27" s="66"/>
      <c r="M27" s="65"/>
      <c r="N27" s="66"/>
      <c r="O27" s="56"/>
    </row>
    <row r="28" spans="1:15" ht="12.75">
      <c r="A28" s="262"/>
      <c r="B28" s="65" t="s">
        <v>95</v>
      </c>
      <c r="C28" s="122"/>
      <c r="D28" s="66"/>
      <c r="E28" s="264"/>
      <c r="F28" s="260"/>
      <c r="G28" s="266"/>
      <c r="H28" s="260"/>
      <c r="I28" s="65"/>
      <c r="J28" s="66"/>
      <c r="K28" s="65"/>
      <c r="L28" s="66"/>
      <c r="M28" s="65"/>
      <c r="N28" s="66"/>
      <c r="O28" s="56"/>
    </row>
    <row r="29" spans="1:15" ht="12.75">
      <c r="A29" s="261" t="s">
        <v>70</v>
      </c>
      <c r="B29" s="69" t="s">
        <v>95</v>
      </c>
      <c r="C29" s="123"/>
      <c r="D29" s="60"/>
      <c r="E29" s="263"/>
      <c r="F29" s="259"/>
      <c r="G29" s="265"/>
      <c r="H29" s="259"/>
      <c r="I29" s="69"/>
      <c r="J29" s="60"/>
      <c r="K29" s="69"/>
      <c r="L29" s="60"/>
      <c r="M29" s="69"/>
      <c r="N29" s="60"/>
      <c r="O29" s="56"/>
    </row>
    <row r="30" spans="1:15" ht="12.75">
      <c r="A30" s="262"/>
      <c r="B30" s="65" t="s">
        <v>96</v>
      </c>
      <c r="C30" s="122"/>
      <c r="D30" s="66"/>
      <c r="E30" s="264"/>
      <c r="F30" s="260"/>
      <c r="G30" s="266"/>
      <c r="H30" s="260"/>
      <c r="I30" s="65"/>
      <c r="J30" s="66"/>
      <c r="K30" s="65"/>
      <c r="L30" s="66"/>
      <c r="M30" s="65"/>
      <c r="N30" s="66"/>
      <c r="O30" s="56"/>
    </row>
    <row r="31" spans="1:15" ht="12.75">
      <c r="A31" s="262"/>
      <c r="B31" s="65" t="s">
        <v>95</v>
      </c>
      <c r="C31" s="122"/>
      <c r="D31" s="66"/>
      <c r="E31" s="264"/>
      <c r="F31" s="260"/>
      <c r="G31" s="266"/>
      <c r="H31" s="260"/>
      <c r="I31" s="65"/>
      <c r="J31" s="66"/>
      <c r="K31" s="65"/>
      <c r="L31" s="66"/>
      <c r="M31" s="65"/>
      <c r="N31" s="66"/>
      <c r="O31" s="56"/>
    </row>
    <row r="32" spans="1:15" ht="12.75">
      <c r="A32" s="261" t="s">
        <v>22</v>
      </c>
      <c r="B32" s="69" t="s">
        <v>95</v>
      </c>
      <c r="C32" s="123"/>
      <c r="D32" s="60"/>
      <c r="E32" s="263"/>
      <c r="F32" s="259"/>
      <c r="G32" s="265"/>
      <c r="H32" s="259"/>
      <c r="I32" s="67"/>
      <c r="J32" s="68"/>
      <c r="K32" s="67"/>
      <c r="L32" s="68"/>
      <c r="M32" s="67"/>
      <c r="N32" s="68"/>
      <c r="O32" s="56"/>
    </row>
    <row r="33" spans="1:15" ht="12.75">
      <c r="A33" s="262"/>
      <c r="B33" s="65" t="s">
        <v>96</v>
      </c>
      <c r="C33" s="122"/>
      <c r="D33" s="66"/>
      <c r="E33" s="264"/>
      <c r="F33" s="260"/>
      <c r="G33" s="266"/>
      <c r="H33" s="260"/>
      <c r="I33" s="67"/>
      <c r="J33" s="68"/>
      <c r="K33" s="67"/>
      <c r="L33" s="68"/>
      <c r="M33" s="67"/>
      <c r="N33" s="68"/>
      <c r="O33" s="56"/>
    </row>
    <row r="34" spans="1:15" ht="12.75">
      <c r="A34" s="262"/>
      <c r="B34" s="65" t="s">
        <v>95</v>
      </c>
      <c r="C34" s="122"/>
      <c r="D34" s="66"/>
      <c r="E34" s="264"/>
      <c r="F34" s="260"/>
      <c r="G34" s="266"/>
      <c r="H34" s="260"/>
      <c r="I34" s="67"/>
      <c r="J34" s="68"/>
      <c r="K34" s="67"/>
      <c r="L34" s="68"/>
      <c r="M34" s="67"/>
      <c r="N34" s="68"/>
      <c r="O34" s="56"/>
    </row>
    <row r="35" spans="1:15" ht="12.75">
      <c r="A35" s="261" t="s">
        <v>23</v>
      </c>
      <c r="B35" s="69" t="s">
        <v>95</v>
      </c>
      <c r="C35" s="123"/>
      <c r="D35" s="60"/>
      <c r="E35" s="263"/>
      <c r="F35" s="259"/>
      <c r="G35" s="265"/>
      <c r="H35" s="259"/>
      <c r="I35" s="70"/>
      <c r="J35" s="71"/>
      <c r="K35" s="70"/>
      <c r="L35" s="71"/>
      <c r="M35" s="70"/>
      <c r="N35" s="71"/>
      <c r="O35" s="56"/>
    </row>
    <row r="36" spans="1:15" ht="12.75">
      <c r="A36" s="262"/>
      <c r="B36" s="65" t="s">
        <v>96</v>
      </c>
      <c r="C36" s="122"/>
      <c r="D36" s="66"/>
      <c r="E36" s="264"/>
      <c r="F36" s="260"/>
      <c r="G36" s="266"/>
      <c r="H36" s="260"/>
      <c r="I36" s="70"/>
      <c r="J36" s="71"/>
      <c r="K36" s="70"/>
      <c r="L36" s="71"/>
      <c r="M36" s="70"/>
      <c r="N36" s="71"/>
      <c r="O36" s="56"/>
    </row>
    <row r="37" spans="1:15" ht="12.75">
      <c r="A37" s="262"/>
      <c r="B37" s="65" t="s">
        <v>95</v>
      </c>
      <c r="C37" s="122"/>
      <c r="D37" s="66"/>
      <c r="E37" s="264"/>
      <c r="F37" s="260"/>
      <c r="G37" s="266"/>
      <c r="H37" s="260"/>
      <c r="I37" s="70"/>
      <c r="J37" s="71"/>
      <c r="K37" s="70"/>
      <c r="L37" s="71"/>
      <c r="M37" s="70"/>
      <c r="N37" s="71"/>
      <c r="O37" s="56"/>
    </row>
    <row r="38" spans="1:15" ht="12.75">
      <c r="A38" s="261" t="s">
        <v>24</v>
      </c>
      <c r="B38" s="69" t="s">
        <v>95</v>
      </c>
      <c r="C38" s="123"/>
      <c r="D38" s="60"/>
      <c r="E38" s="263"/>
      <c r="F38" s="259"/>
      <c r="G38" s="265"/>
      <c r="H38" s="259"/>
      <c r="I38" s="70"/>
      <c r="J38" s="71"/>
      <c r="K38" s="70"/>
      <c r="L38" s="71"/>
      <c r="M38" s="70"/>
      <c r="N38" s="71"/>
      <c r="O38" s="56"/>
    </row>
    <row r="39" spans="1:15" ht="12.75">
      <c r="A39" s="262"/>
      <c r="B39" s="65" t="s">
        <v>96</v>
      </c>
      <c r="C39" s="122"/>
      <c r="D39" s="66"/>
      <c r="E39" s="264"/>
      <c r="F39" s="260"/>
      <c r="G39" s="266"/>
      <c r="H39" s="260"/>
      <c r="I39" s="70"/>
      <c r="J39" s="71"/>
      <c r="K39" s="70"/>
      <c r="L39" s="71"/>
      <c r="M39" s="70"/>
      <c r="N39" s="71"/>
      <c r="O39" s="56"/>
    </row>
    <row r="40" spans="1:15" ht="12.75">
      <c r="A40" s="262"/>
      <c r="B40" s="65" t="s">
        <v>95</v>
      </c>
      <c r="C40" s="122"/>
      <c r="D40" s="66"/>
      <c r="E40" s="264"/>
      <c r="F40" s="260"/>
      <c r="G40" s="266"/>
      <c r="H40" s="260"/>
      <c r="I40" s="70"/>
      <c r="J40" s="71"/>
      <c r="K40" s="70"/>
      <c r="L40" s="71"/>
      <c r="M40" s="70"/>
      <c r="N40" s="71"/>
      <c r="O40" s="56"/>
    </row>
    <row r="41" spans="1:15" ht="12.75">
      <c r="A41" s="261" t="s">
        <v>25</v>
      </c>
      <c r="B41" s="69" t="s">
        <v>95</v>
      </c>
      <c r="C41" s="123"/>
      <c r="D41" s="60"/>
      <c r="E41" s="263"/>
      <c r="F41" s="259"/>
      <c r="G41" s="265"/>
      <c r="H41" s="259"/>
      <c r="I41" s="70"/>
      <c r="J41" s="71"/>
      <c r="K41" s="70"/>
      <c r="L41" s="71"/>
      <c r="M41" s="70"/>
      <c r="N41" s="71"/>
      <c r="O41" s="56"/>
    </row>
    <row r="42" spans="1:15" ht="12.75">
      <c r="A42" s="262"/>
      <c r="B42" s="65" t="s">
        <v>96</v>
      </c>
      <c r="C42" s="122"/>
      <c r="D42" s="66"/>
      <c r="E42" s="264"/>
      <c r="F42" s="260"/>
      <c r="G42" s="266"/>
      <c r="H42" s="260"/>
      <c r="I42" s="70"/>
      <c r="J42" s="71"/>
      <c r="K42" s="70"/>
      <c r="L42" s="71"/>
      <c r="M42" s="70"/>
      <c r="N42" s="71"/>
      <c r="O42" s="56"/>
    </row>
    <row r="43" spans="1:15" ht="13.5" thickBot="1">
      <c r="A43" s="262"/>
      <c r="B43" s="65" t="s">
        <v>95</v>
      </c>
      <c r="C43" s="122"/>
      <c r="D43" s="66"/>
      <c r="E43" s="264"/>
      <c r="F43" s="260"/>
      <c r="G43" s="266"/>
      <c r="H43" s="260"/>
      <c r="I43" s="70"/>
      <c r="J43" s="71"/>
      <c r="K43" s="70"/>
      <c r="L43" s="71"/>
      <c r="M43" s="70"/>
      <c r="N43" s="71"/>
      <c r="O43" s="56"/>
    </row>
    <row r="44" spans="1:15" ht="12.75">
      <c r="A44" s="295" t="s">
        <v>26</v>
      </c>
      <c r="B44" s="85" t="s">
        <v>95</v>
      </c>
      <c r="C44" s="85"/>
      <c r="D44" s="85"/>
      <c r="E44" s="297"/>
      <c r="F44" s="259"/>
      <c r="G44" s="265"/>
      <c r="H44" s="259"/>
      <c r="I44" s="69"/>
      <c r="J44" s="60"/>
      <c r="K44" s="69"/>
      <c r="L44" s="60"/>
      <c r="M44" s="69"/>
      <c r="N44" s="60"/>
      <c r="O44" s="56"/>
    </row>
    <row r="45" spans="1:15" ht="12.75">
      <c r="A45" s="296"/>
      <c r="B45" s="86" t="s">
        <v>96</v>
      </c>
      <c r="C45" s="86"/>
      <c r="D45" s="86"/>
      <c r="E45" s="298"/>
      <c r="F45" s="260"/>
      <c r="G45" s="266"/>
      <c r="H45" s="260"/>
      <c r="I45" s="69"/>
      <c r="J45" s="60"/>
      <c r="K45" s="69"/>
      <c r="L45" s="60"/>
      <c r="M45" s="69"/>
      <c r="N45" s="60"/>
      <c r="O45" s="56"/>
    </row>
    <row r="46" spans="1:15" ht="12.75">
      <c r="A46" s="296"/>
      <c r="B46" s="86" t="s">
        <v>95</v>
      </c>
      <c r="C46" s="86"/>
      <c r="D46" s="86"/>
      <c r="E46" s="298"/>
      <c r="F46" s="260"/>
      <c r="G46" s="266"/>
      <c r="H46" s="260"/>
      <c r="I46" s="69"/>
      <c r="J46" s="60"/>
      <c r="K46" s="69"/>
      <c r="L46" s="60"/>
      <c r="M46" s="69"/>
      <c r="N46" s="60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204" t="s">
        <v>32</v>
      </c>
      <c r="B48" s="204"/>
      <c r="C48" s="204"/>
      <c r="D48" s="20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4" t="s">
        <v>35</v>
      </c>
      <c r="C50" s="204"/>
      <c r="D50" s="204"/>
      <c r="E50" s="20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4" t="s">
        <v>34</v>
      </c>
      <c r="C51" s="204"/>
      <c r="D51" s="20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  <mergeCell ref="A32:A34"/>
    <mergeCell ref="G32:G34"/>
    <mergeCell ref="H32:H34"/>
    <mergeCell ref="E32:E34"/>
    <mergeCell ref="F32:F34"/>
    <mergeCell ref="G29:G31"/>
    <mergeCell ref="H29:H31"/>
    <mergeCell ref="A29:A31"/>
    <mergeCell ref="E29:E31"/>
    <mergeCell ref="F29:F31"/>
    <mergeCell ref="H17:H19"/>
    <mergeCell ref="A17:A19"/>
    <mergeCell ref="E17:E19"/>
    <mergeCell ref="F17:F19"/>
    <mergeCell ref="G17:G19"/>
    <mergeCell ref="H11:H13"/>
    <mergeCell ref="H14:H16"/>
    <mergeCell ref="G11:G13"/>
    <mergeCell ref="G14:G16"/>
    <mergeCell ref="A11:A13"/>
    <mergeCell ref="A14:A16"/>
    <mergeCell ref="E11:E13"/>
    <mergeCell ref="F11:F13"/>
    <mergeCell ref="F14:F16"/>
    <mergeCell ref="E14:E16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A20:A22"/>
    <mergeCell ref="E20:E22"/>
    <mergeCell ref="F20:F22"/>
    <mergeCell ref="G20:G22"/>
    <mergeCell ref="G23:G25"/>
    <mergeCell ref="H23:H25"/>
    <mergeCell ref="A23:A25"/>
    <mergeCell ref="E23:E25"/>
    <mergeCell ref="F23:F25"/>
    <mergeCell ref="H26:H28"/>
    <mergeCell ref="A26:A28"/>
    <mergeCell ref="E26:E28"/>
    <mergeCell ref="F26:F28"/>
    <mergeCell ref="G26:G28"/>
    <mergeCell ref="A35:A37"/>
    <mergeCell ref="F35:F37"/>
    <mergeCell ref="G35:G37"/>
    <mergeCell ref="H35:H37"/>
    <mergeCell ref="E35:E37"/>
    <mergeCell ref="H38:H40"/>
    <mergeCell ref="A38:A40"/>
    <mergeCell ref="E38:E40"/>
    <mergeCell ref="F38:F40"/>
    <mergeCell ref="G38:G40"/>
  </mergeCells>
  <printOptions/>
  <pageMargins left="0.33" right="0.19" top="0.23" bottom="0.42" header="0.5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277" t="s">
        <v>29</v>
      </c>
      <c r="J1" s="277"/>
      <c r="K1" s="277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277" t="s">
        <v>2</v>
      </c>
      <c r="J2" s="277"/>
      <c r="K2" s="277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277" t="s">
        <v>3</v>
      </c>
      <c r="J3" s="277"/>
      <c r="K3" s="277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278" t="s">
        <v>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  <c r="O6" s="56"/>
    </row>
    <row r="7" spans="1:15" ht="12.75" customHeight="1" thickBot="1">
      <c r="A7" s="28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3"/>
      <c r="O7" s="56"/>
    </row>
    <row r="8" spans="1:15" ht="15" customHeight="1" thickBot="1" thickTop="1">
      <c r="A8" s="284" t="s">
        <v>6</v>
      </c>
      <c r="B8" s="286" t="s">
        <v>7</v>
      </c>
      <c r="C8" s="287"/>
      <c r="D8" s="288"/>
      <c r="E8" s="286" t="s">
        <v>11</v>
      </c>
      <c r="F8" s="288"/>
      <c r="G8" s="267" t="s">
        <v>15</v>
      </c>
      <c r="H8" s="268"/>
      <c r="I8" s="268"/>
      <c r="J8" s="268"/>
      <c r="K8" s="268"/>
      <c r="L8" s="268"/>
      <c r="M8" s="268"/>
      <c r="N8" s="259"/>
      <c r="O8" s="56"/>
    </row>
    <row r="9" spans="1:15" ht="12.75" customHeight="1" thickTop="1">
      <c r="A9" s="262"/>
      <c r="B9" s="289" t="s">
        <v>8</v>
      </c>
      <c r="C9" s="290"/>
      <c r="D9" s="269" t="s">
        <v>9</v>
      </c>
      <c r="E9" s="271" t="s">
        <v>68</v>
      </c>
      <c r="F9" s="269" t="s">
        <v>9</v>
      </c>
      <c r="G9" s="273" t="s">
        <v>27</v>
      </c>
      <c r="H9" s="274"/>
      <c r="I9" s="273" t="s">
        <v>28</v>
      </c>
      <c r="J9" s="274"/>
      <c r="K9" s="273" t="s">
        <v>13</v>
      </c>
      <c r="L9" s="274"/>
      <c r="M9" s="273" t="s">
        <v>14</v>
      </c>
      <c r="N9" s="274"/>
      <c r="O9" s="56"/>
    </row>
    <row r="10" spans="1:15" ht="12.75" customHeight="1" thickBot="1">
      <c r="A10" s="285"/>
      <c r="B10" s="291"/>
      <c r="C10" s="292"/>
      <c r="D10" s="270"/>
      <c r="E10" s="272"/>
      <c r="F10" s="270"/>
      <c r="G10" s="18" t="s">
        <v>120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00" t="s">
        <v>16</v>
      </c>
      <c r="B11" s="61" t="s">
        <v>95</v>
      </c>
      <c r="C11" s="121">
        <v>0</v>
      </c>
      <c r="D11" s="62">
        <f>5.91+2.971+0.093</f>
        <v>8.974</v>
      </c>
      <c r="E11" s="271">
        <v>95</v>
      </c>
      <c r="F11" s="269">
        <v>22.89</v>
      </c>
      <c r="G11" s="294">
        <f>218*84</f>
        <v>18312</v>
      </c>
      <c r="H11" s="293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299"/>
      <c r="B12" s="65" t="s">
        <v>96</v>
      </c>
      <c r="C12" s="122">
        <v>11310</v>
      </c>
      <c r="D12" s="66">
        <f>3.94+2.971+0.093</f>
        <v>7.004</v>
      </c>
      <c r="E12" s="264"/>
      <c r="F12" s="260"/>
      <c r="G12" s="266"/>
      <c r="H12" s="276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299"/>
      <c r="B13" s="65" t="s">
        <v>118</v>
      </c>
      <c r="C13" s="122">
        <v>17.25</v>
      </c>
      <c r="D13" s="66">
        <v>45.412</v>
      </c>
      <c r="E13" s="264"/>
      <c r="F13" s="260"/>
      <c r="G13" s="266"/>
      <c r="H13" s="276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299" t="s">
        <v>17</v>
      </c>
      <c r="B14" s="65" t="s">
        <v>95</v>
      </c>
      <c r="C14" s="123">
        <v>0</v>
      </c>
      <c r="D14" s="62">
        <f>5.91+2.971+0.093</f>
        <v>8.974</v>
      </c>
      <c r="E14" s="263">
        <f>78+7</f>
        <v>85</v>
      </c>
      <c r="F14" s="259">
        <v>22.89</v>
      </c>
      <c r="G14" s="265">
        <f>218*84</f>
        <v>18312</v>
      </c>
      <c r="H14" s="275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99"/>
      <c r="B15" s="65" t="s">
        <v>96</v>
      </c>
      <c r="C15" s="122">
        <v>5280</v>
      </c>
      <c r="D15" s="66">
        <f>3.94+2.971+0.093</f>
        <v>7.004</v>
      </c>
      <c r="E15" s="264"/>
      <c r="F15" s="260"/>
      <c r="G15" s="266"/>
      <c r="H15" s="276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99"/>
      <c r="B16" s="65" t="s">
        <v>95</v>
      </c>
      <c r="C16" s="122">
        <v>17.25</v>
      </c>
      <c r="D16" s="66">
        <v>45.412</v>
      </c>
      <c r="E16" s="264"/>
      <c r="F16" s="260"/>
      <c r="G16" s="266"/>
      <c r="H16" s="276"/>
      <c r="I16" s="65"/>
      <c r="J16" s="66"/>
      <c r="K16" s="65"/>
      <c r="L16" s="66"/>
      <c r="M16" s="65"/>
      <c r="N16" s="66"/>
      <c r="O16" s="56"/>
    </row>
    <row r="17" spans="1:15" ht="13.5" thickTop="1">
      <c r="A17" s="299" t="s">
        <v>18</v>
      </c>
      <c r="B17" s="69" t="s">
        <v>95</v>
      </c>
      <c r="C17" s="123">
        <v>0</v>
      </c>
      <c r="D17" s="62">
        <f>5.91+2.971+0.093</f>
        <v>8.974</v>
      </c>
      <c r="E17" s="263">
        <v>157</v>
      </c>
      <c r="F17" s="259">
        <v>22.89</v>
      </c>
      <c r="G17" s="265">
        <f>218*84</f>
        <v>18312</v>
      </c>
      <c r="H17" s="275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299"/>
      <c r="B18" s="65" t="s">
        <v>96</v>
      </c>
      <c r="C18" s="122">
        <v>5940</v>
      </c>
      <c r="D18" s="66">
        <f>3.94+2.971+0.093</f>
        <v>7.004</v>
      </c>
      <c r="E18" s="264"/>
      <c r="F18" s="260"/>
      <c r="G18" s="266"/>
      <c r="H18" s="276"/>
      <c r="I18" s="65"/>
      <c r="J18" s="66"/>
      <c r="K18" s="65"/>
      <c r="L18" s="66"/>
      <c r="M18" s="65"/>
      <c r="N18" s="66"/>
      <c r="O18" s="56"/>
    </row>
    <row r="19" spans="1:15" ht="13.5" thickBot="1">
      <c r="A19" s="299"/>
      <c r="B19" s="65" t="s">
        <v>95</v>
      </c>
      <c r="C19" s="122">
        <v>17.25</v>
      </c>
      <c r="D19" s="66">
        <v>45.412</v>
      </c>
      <c r="E19" s="264"/>
      <c r="F19" s="260"/>
      <c r="G19" s="266"/>
      <c r="H19" s="276"/>
      <c r="I19" s="65"/>
      <c r="J19" s="66"/>
      <c r="K19" s="65"/>
      <c r="L19" s="66"/>
      <c r="M19" s="65"/>
      <c r="N19" s="66"/>
      <c r="O19" s="56"/>
    </row>
    <row r="20" spans="1:15" ht="13.5" thickTop="1">
      <c r="A20" s="299" t="s">
        <v>19</v>
      </c>
      <c r="B20" s="69" t="s">
        <v>95</v>
      </c>
      <c r="C20" s="123">
        <v>0</v>
      </c>
      <c r="D20" s="62">
        <f>5.91+2.971+0.093</f>
        <v>8.974</v>
      </c>
      <c r="E20" s="263">
        <f>84+7</f>
        <v>91</v>
      </c>
      <c r="F20" s="259">
        <v>25.76</v>
      </c>
      <c r="G20" s="265">
        <f>218*84</f>
        <v>18312</v>
      </c>
      <c r="H20" s="275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299"/>
      <c r="B21" s="65" t="s">
        <v>96</v>
      </c>
      <c r="C21" s="122">
        <v>4950</v>
      </c>
      <c r="D21" s="66">
        <f>3.94+2.971+0.093</f>
        <v>7.004</v>
      </c>
      <c r="E21" s="264"/>
      <c r="F21" s="260"/>
      <c r="G21" s="266"/>
      <c r="H21" s="276"/>
      <c r="I21" s="65"/>
      <c r="J21" s="66"/>
      <c r="K21" s="65"/>
      <c r="L21" s="66"/>
      <c r="M21" s="65"/>
      <c r="N21" s="66"/>
      <c r="O21" s="56"/>
    </row>
    <row r="22" spans="1:15" ht="13.5" thickBot="1">
      <c r="A22" s="299"/>
      <c r="B22" s="65" t="s">
        <v>95</v>
      </c>
      <c r="C22" s="122">
        <v>17.25</v>
      </c>
      <c r="D22" s="66">
        <v>45.412</v>
      </c>
      <c r="E22" s="264"/>
      <c r="F22" s="260"/>
      <c r="G22" s="266"/>
      <c r="H22" s="276"/>
      <c r="I22" s="65"/>
      <c r="J22" s="66"/>
      <c r="K22" s="65"/>
      <c r="L22" s="66"/>
      <c r="M22" s="65"/>
      <c r="N22" s="66"/>
      <c r="O22" s="56"/>
    </row>
    <row r="23" spans="1:15" ht="13.5" thickTop="1">
      <c r="A23" s="261" t="s">
        <v>20</v>
      </c>
      <c r="B23" s="69" t="s">
        <v>95</v>
      </c>
      <c r="C23" s="123">
        <v>0</v>
      </c>
      <c r="D23" s="62">
        <f>5.91+2.971+0.093</f>
        <v>8.974</v>
      </c>
      <c r="E23" s="263">
        <f>128+13</f>
        <v>141</v>
      </c>
      <c r="F23" s="259">
        <v>25.76</v>
      </c>
      <c r="G23" s="265">
        <f>218*84</f>
        <v>18312</v>
      </c>
      <c r="H23" s="259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62"/>
      <c r="B24" s="65" t="s">
        <v>96</v>
      </c>
      <c r="C24" s="122">
        <v>4890</v>
      </c>
      <c r="D24" s="66">
        <f>3.94+2.971+0.093</f>
        <v>7.004</v>
      </c>
      <c r="E24" s="264"/>
      <c r="F24" s="260"/>
      <c r="G24" s="266"/>
      <c r="H24" s="260"/>
      <c r="I24" s="65"/>
      <c r="J24" s="66"/>
      <c r="K24" s="65"/>
      <c r="L24" s="66"/>
      <c r="M24" s="65"/>
      <c r="N24" s="66"/>
      <c r="O24" s="56"/>
    </row>
    <row r="25" spans="1:15" ht="12.75">
      <c r="A25" s="262"/>
      <c r="B25" s="65" t="s">
        <v>95</v>
      </c>
      <c r="C25" s="122">
        <v>17.25</v>
      </c>
      <c r="D25" s="66">
        <v>45.412</v>
      </c>
      <c r="E25" s="264"/>
      <c r="F25" s="260"/>
      <c r="G25" s="266"/>
      <c r="H25" s="260"/>
      <c r="I25" s="65"/>
      <c r="J25" s="66"/>
      <c r="K25" s="65"/>
      <c r="L25" s="66"/>
      <c r="M25" s="65"/>
      <c r="N25" s="66"/>
      <c r="O25" s="56"/>
    </row>
    <row r="26" spans="1:15" ht="12.75">
      <c r="A26" s="261" t="s">
        <v>69</v>
      </c>
      <c r="B26" s="69" t="s">
        <v>95</v>
      </c>
      <c r="C26" s="123"/>
      <c r="D26" s="60"/>
      <c r="E26" s="263"/>
      <c r="F26" s="259"/>
      <c r="G26" s="265"/>
      <c r="H26" s="259"/>
      <c r="I26" s="69"/>
      <c r="J26" s="60"/>
      <c r="K26" s="69"/>
      <c r="L26" s="60"/>
      <c r="M26" s="69"/>
      <c r="N26" s="60"/>
      <c r="O26" s="56"/>
    </row>
    <row r="27" spans="1:15" ht="12.75">
      <c r="A27" s="262"/>
      <c r="B27" s="65" t="s">
        <v>96</v>
      </c>
      <c r="C27" s="122"/>
      <c r="D27" s="66"/>
      <c r="E27" s="264"/>
      <c r="F27" s="260"/>
      <c r="G27" s="266"/>
      <c r="H27" s="260"/>
      <c r="I27" s="65"/>
      <c r="J27" s="66"/>
      <c r="K27" s="65"/>
      <c r="L27" s="66"/>
      <c r="M27" s="65"/>
      <c r="N27" s="66"/>
      <c r="O27" s="56"/>
    </row>
    <row r="28" spans="1:15" ht="12.75">
      <c r="A28" s="262"/>
      <c r="B28" s="65" t="s">
        <v>95</v>
      </c>
      <c r="C28" s="122"/>
      <c r="D28" s="66"/>
      <c r="E28" s="264"/>
      <c r="F28" s="260"/>
      <c r="G28" s="266"/>
      <c r="H28" s="260"/>
      <c r="I28" s="65"/>
      <c r="J28" s="66"/>
      <c r="K28" s="65"/>
      <c r="L28" s="66"/>
      <c r="M28" s="65"/>
      <c r="N28" s="66"/>
      <c r="O28" s="56"/>
    </row>
    <row r="29" spans="1:15" ht="12.75">
      <c r="A29" s="261" t="s">
        <v>70</v>
      </c>
      <c r="B29" s="69" t="s">
        <v>95</v>
      </c>
      <c r="C29" s="123"/>
      <c r="D29" s="60"/>
      <c r="E29" s="263"/>
      <c r="F29" s="259"/>
      <c r="G29" s="265"/>
      <c r="H29" s="259"/>
      <c r="I29" s="69"/>
      <c r="J29" s="60"/>
      <c r="K29" s="69"/>
      <c r="L29" s="60"/>
      <c r="M29" s="69"/>
      <c r="N29" s="60"/>
      <c r="O29" s="56"/>
    </row>
    <row r="30" spans="1:15" ht="12.75">
      <c r="A30" s="262"/>
      <c r="B30" s="65" t="s">
        <v>96</v>
      </c>
      <c r="C30" s="122"/>
      <c r="D30" s="66"/>
      <c r="E30" s="264"/>
      <c r="F30" s="260"/>
      <c r="G30" s="266"/>
      <c r="H30" s="260"/>
      <c r="I30" s="65"/>
      <c r="J30" s="66"/>
      <c r="K30" s="65"/>
      <c r="L30" s="66"/>
      <c r="M30" s="65"/>
      <c r="N30" s="66"/>
      <c r="O30" s="56"/>
    </row>
    <row r="31" spans="1:15" ht="12.75">
      <c r="A31" s="262"/>
      <c r="B31" s="65" t="s">
        <v>95</v>
      </c>
      <c r="C31" s="122"/>
      <c r="D31" s="66"/>
      <c r="E31" s="264"/>
      <c r="F31" s="260"/>
      <c r="G31" s="266"/>
      <c r="H31" s="260"/>
      <c r="I31" s="65"/>
      <c r="J31" s="66"/>
      <c r="K31" s="65"/>
      <c r="L31" s="66"/>
      <c r="M31" s="65"/>
      <c r="N31" s="66"/>
      <c r="O31" s="56"/>
    </row>
    <row r="32" spans="1:15" ht="12.75">
      <c r="A32" s="261" t="s">
        <v>22</v>
      </c>
      <c r="B32" s="69" t="s">
        <v>95</v>
      </c>
      <c r="C32" s="123"/>
      <c r="D32" s="60"/>
      <c r="E32" s="263"/>
      <c r="F32" s="259"/>
      <c r="G32" s="265"/>
      <c r="H32" s="259"/>
      <c r="I32" s="69"/>
      <c r="J32" s="60"/>
      <c r="K32" s="69"/>
      <c r="L32" s="60"/>
      <c r="M32" s="69"/>
      <c r="N32" s="60"/>
      <c r="O32" s="56"/>
    </row>
    <row r="33" spans="1:15" ht="12.75">
      <c r="A33" s="262"/>
      <c r="B33" s="65" t="s">
        <v>96</v>
      </c>
      <c r="C33" s="122"/>
      <c r="D33" s="66"/>
      <c r="E33" s="264"/>
      <c r="F33" s="260"/>
      <c r="G33" s="266"/>
      <c r="H33" s="260"/>
      <c r="I33" s="65"/>
      <c r="J33" s="66"/>
      <c r="K33" s="65"/>
      <c r="L33" s="66"/>
      <c r="M33" s="65"/>
      <c r="N33" s="66"/>
      <c r="O33" s="56"/>
    </row>
    <row r="34" spans="1:15" ht="12.75">
      <c r="A34" s="262"/>
      <c r="B34" s="65" t="s">
        <v>95</v>
      </c>
      <c r="C34" s="122"/>
      <c r="D34" s="66"/>
      <c r="E34" s="264"/>
      <c r="F34" s="260"/>
      <c r="G34" s="266"/>
      <c r="H34" s="260"/>
      <c r="I34" s="65"/>
      <c r="J34" s="66"/>
      <c r="K34" s="65"/>
      <c r="L34" s="66"/>
      <c r="M34" s="65"/>
      <c r="N34" s="66"/>
      <c r="O34" s="56"/>
    </row>
    <row r="35" spans="1:15" ht="12.75">
      <c r="A35" s="261" t="s">
        <v>23</v>
      </c>
      <c r="B35" s="69" t="s">
        <v>95</v>
      </c>
      <c r="C35" s="123"/>
      <c r="D35" s="60"/>
      <c r="E35" s="263"/>
      <c r="F35" s="259"/>
      <c r="G35" s="265"/>
      <c r="H35" s="259"/>
      <c r="I35" s="69"/>
      <c r="J35" s="60"/>
      <c r="K35" s="69"/>
      <c r="L35" s="60"/>
      <c r="M35" s="69"/>
      <c r="N35" s="60"/>
      <c r="O35" s="56"/>
    </row>
    <row r="36" spans="1:15" ht="12.75">
      <c r="A36" s="262"/>
      <c r="B36" s="65" t="s">
        <v>96</v>
      </c>
      <c r="C36" s="122"/>
      <c r="D36" s="66"/>
      <c r="E36" s="264"/>
      <c r="F36" s="260"/>
      <c r="G36" s="266"/>
      <c r="H36" s="260"/>
      <c r="I36" s="65"/>
      <c r="J36" s="66"/>
      <c r="K36" s="65"/>
      <c r="L36" s="66"/>
      <c r="M36" s="65"/>
      <c r="N36" s="66"/>
      <c r="O36" s="56"/>
    </row>
    <row r="37" spans="1:15" ht="12.75">
      <c r="A37" s="262"/>
      <c r="B37" s="65" t="s">
        <v>95</v>
      </c>
      <c r="C37" s="122"/>
      <c r="D37" s="66"/>
      <c r="E37" s="264"/>
      <c r="F37" s="260"/>
      <c r="G37" s="266"/>
      <c r="H37" s="260"/>
      <c r="I37" s="65"/>
      <c r="J37" s="66"/>
      <c r="K37" s="65"/>
      <c r="L37" s="66"/>
      <c r="M37" s="65"/>
      <c r="N37" s="66"/>
      <c r="O37" s="56"/>
    </row>
    <row r="38" spans="1:15" ht="12.75">
      <c r="A38" s="261" t="s">
        <v>24</v>
      </c>
      <c r="B38" s="69" t="s">
        <v>95</v>
      </c>
      <c r="C38" s="123"/>
      <c r="D38" s="60"/>
      <c r="E38" s="263"/>
      <c r="F38" s="259"/>
      <c r="G38" s="265"/>
      <c r="H38" s="259"/>
      <c r="I38" s="69"/>
      <c r="J38" s="75"/>
      <c r="K38" s="75"/>
      <c r="L38" s="75"/>
      <c r="M38" s="75"/>
      <c r="N38" s="60"/>
      <c r="O38" s="56"/>
    </row>
    <row r="39" spans="1:15" ht="12.75">
      <c r="A39" s="262"/>
      <c r="B39" s="65" t="s">
        <v>96</v>
      </c>
      <c r="C39" s="122"/>
      <c r="D39" s="66"/>
      <c r="E39" s="264"/>
      <c r="F39" s="260"/>
      <c r="G39" s="266"/>
      <c r="H39" s="260"/>
      <c r="I39" s="65"/>
      <c r="J39" s="76"/>
      <c r="K39" s="76"/>
      <c r="L39" s="76"/>
      <c r="M39" s="76"/>
      <c r="N39" s="66"/>
      <c r="O39" s="56"/>
    </row>
    <row r="40" spans="1:15" ht="12.75">
      <c r="A40" s="262"/>
      <c r="B40" s="65" t="s">
        <v>95</v>
      </c>
      <c r="C40" s="122"/>
      <c r="D40" s="66"/>
      <c r="E40" s="264"/>
      <c r="F40" s="260"/>
      <c r="G40" s="266"/>
      <c r="H40" s="260"/>
      <c r="I40" s="65"/>
      <c r="J40" s="76"/>
      <c r="K40" s="76"/>
      <c r="L40" s="76"/>
      <c r="M40" s="76"/>
      <c r="N40" s="66"/>
      <c r="O40" s="56"/>
    </row>
    <row r="41" spans="1:15" ht="12.75">
      <c r="A41" s="261" t="s">
        <v>25</v>
      </c>
      <c r="B41" s="69" t="s">
        <v>95</v>
      </c>
      <c r="C41" s="123"/>
      <c r="D41" s="60"/>
      <c r="E41" s="263"/>
      <c r="F41" s="259"/>
      <c r="G41" s="265"/>
      <c r="H41" s="259"/>
      <c r="I41" s="69"/>
      <c r="J41" s="60"/>
      <c r="K41" s="69"/>
      <c r="L41" s="60"/>
      <c r="M41" s="69"/>
      <c r="N41" s="60"/>
      <c r="O41" s="56"/>
    </row>
    <row r="42" spans="1:15" ht="12.75">
      <c r="A42" s="262"/>
      <c r="B42" s="65" t="s">
        <v>96</v>
      </c>
      <c r="C42" s="122"/>
      <c r="D42" s="66"/>
      <c r="E42" s="264"/>
      <c r="F42" s="260"/>
      <c r="G42" s="266"/>
      <c r="H42" s="260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62"/>
      <c r="B43" s="65" t="s">
        <v>95</v>
      </c>
      <c r="C43" s="122"/>
      <c r="D43" s="66"/>
      <c r="E43" s="264"/>
      <c r="F43" s="260"/>
      <c r="G43" s="266"/>
      <c r="H43" s="260"/>
      <c r="I43" s="65"/>
      <c r="J43" s="66"/>
      <c r="K43" s="65"/>
      <c r="L43" s="66"/>
      <c r="M43" s="65"/>
      <c r="N43" s="66"/>
      <c r="O43" s="56"/>
    </row>
    <row r="44" spans="1:15" ht="12.75">
      <c r="A44" s="295" t="s">
        <v>26</v>
      </c>
      <c r="B44" s="85" t="s">
        <v>95</v>
      </c>
      <c r="C44" s="85"/>
      <c r="D44" s="85"/>
      <c r="E44" s="297"/>
      <c r="F44" s="259"/>
      <c r="G44" s="265"/>
      <c r="H44" s="259"/>
      <c r="I44" s="65"/>
      <c r="J44" s="66"/>
      <c r="K44" s="65"/>
      <c r="L44" s="66"/>
      <c r="M44" s="65"/>
      <c r="N44" s="66"/>
      <c r="O44" s="56"/>
    </row>
    <row r="45" spans="1:15" ht="12.75">
      <c r="A45" s="296"/>
      <c r="B45" s="86" t="s">
        <v>96</v>
      </c>
      <c r="C45" s="86"/>
      <c r="D45" s="86"/>
      <c r="E45" s="298"/>
      <c r="F45" s="260"/>
      <c r="G45" s="266"/>
      <c r="H45" s="260"/>
      <c r="I45" s="65"/>
      <c r="J45" s="66"/>
      <c r="K45" s="65"/>
      <c r="L45" s="66"/>
      <c r="M45" s="65"/>
      <c r="N45" s="66"/>
      <c r="O45" s="56"/>
    </row>
    <row r="46" spans="1:15" ht="12.75">
      <c r="A46" s="296"/>
      <c r="B46" s="86" t="s">
        <v>95</v>
      </c>
      <c r="C46" s="86"/>
      <c r="D46" s="86"/>
      <c r="E46" s="298"/>
      <c r="F46" s="260"/>
      <c r="G46" s="266"/>
      <c r="H46" s="260"/>
      <c r="I46" s="65"/>
      <c r="J46" s="66"/>
      <c r="K46" s="65"/>
      <c r="L46" s="66"/>
      <c r="M46" s="65"/>
      <c r="N46" s="66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01" t="s">
        <v>32</v>
      </c>
      <c r="B48" s="301"/>
      <c r="C48" s="301"/>
      <c r="D48" s="30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4" t="s">
        <v>35</v>
      </c>
      <c r="C50" s="204"/>
      <c r="D50" s="204"/>
      <c r="E50" s="20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4" t="s">
        <v>34</v>
      </c>
      <c r="C51" s="204"/>
      <c r="D51" s="20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H32:H34"/>
    <mergeCell ref="E32:E34"/>
    <mergeCell ref="F32:F34"/>
    <mergeCell ref="G35:G37"/>
    <mergeCell ref="H35:H37"/>
    <mergeCell ref="F35:F37"/>
    <mergeCell ref="G41:G43"/>
    <mergeCell ref="A32:A34"/>
    <mergeCell ref="G32:G34"/>
    <mergeCell ref="F41:F43"/>
    <mergeCell ref="F38:F40"/>
    <mergeCell ref="G38:G40"/>
    <mergeCell ref="G14:G16"/>
    <mergeCell ref="H17:H19"/>
    <mergeCell ref="A17:A19"/>
    <mergeCell ref="E17:E19"/>
    <mergeCell ref="F17:F19"/>
    <mergeCell ref="G17:G19"/>
    <mergeCell ref="H14:H16"/>
    <mergeCell ref="I1:K1"/>
    <mergeCell ref="I2:K2"/>
    <mergeCell ref="I3:K3"/>
    <mergeCell ref="G11:G13"/>
    <mergeCell ref="I9:J9"/>
    <mergeCell ref="K9:L9"/>
    <mergeCell ref="G9:H9"/>
    <mergeCell ref="H11:H13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F11:F13"/>
    <mergeCell ref="E14:E16"/>
    <mergeCell ref="A20:A22"/>
    <mergeCell ref="E20:E22"/>
    <mergeCell ref="F20:F22"/>
    <mergeCell ref="F14:F16"/>
    <mergeCell ref="G20:G22"/>
    <mergeCell ref="H20:H22"/>
    <mergeCell ref="H23:H25"/>
    <mergeCell ref="A23:A25"/>
    <mergeCell ref="E23:E25"/>
    <mergeCell ref="F23:F25"/>
    <mergeCell ref="G23:G25"/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</mergeCells>
  <printOptions/>
  <pageMargins left="0.29" right="0.2" top="0.35" bottom="0.36" header="0.26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C26" sqref="C26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6.5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3.5" thickTop="1">
      <c r="A9" s="224"/>
      <c r="B9" s="211" t="s">
        <v>8</v>
      </c>
      <c r="C9" s="210"/>
      <c r="D9" s="221" t="s">
        <v>9</v>
      </c>
      <c r="E9" s="200" t="s">
        <v>10</v>
      </c>
      <c r="F9" s="221" t="s">
        <v>9</v>
      </c>
      <c r="G9" s="238" t="s">
        <v>27</v>
      </c>
      <c r="H9" s="239"/>
      <c r="I9" s="236" t="s">
        <v>28</v>
      </c>
      <c r="J9" s="237"/>
      <c r="K9" s="236" t="s">
        <v>13</v>
      </c>
      <c r="L9" s="237"/>
      <c r="M9" s="236" t="s">
        <v>14</v>
      </c>
      <c r="N9" s="237"/>
    </row>
    <row r="10" spans="1:14" ht="15" thickBot="1">
      <c r="A10" s="225"/>
      <c r="B10" s="318"/>
      <c r="C10" s="193"/>
      <c r="D10" s="202"/>
      <c r="E10" s="201"/>
      <c r="F10" s="202"/>
      <c r="G10" s="18" t="s">
        <v>120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4" t="s">
        <v>16</v>
      </c>
      <c r="B11" s="109" t="s">
        <v>95</v>
      </c>
      <c r="C11" s="93">
        <v>8960</v>
      </c>
      <c r="D11" s="6">
        <f>5.91+2.971+0.093</f>
        <v>8.974</v>
      </c>
      <c r="E11" s="236">
        <f>265+5</f>
        <v>270</v>
      </c>
      <c r="F11" s="237">
        <v>22.89</v>
      </c>
      <c r="G11" s="316">
        <f>150*84</f>
        <v>12600</v>
      </c>
      <c r="H11" s="311">
        <v>12.33</v>
      </c>
      <c r="I11" s="7"/>
      <c r="J11" s="8"/>
      <c r="K11" s="7"/>
      <c r="L11" s="8"/>
      <c r="M11" s="7"/>
      <c r="N11" s="8"/>
    </row>
    <row r="12" spans="1:14" ht="15.75" customHeight="1">
      <c r="A12" s="315"/>
      <c r="B12" s="114" t="s">
        <v>102</v>
      </c>
      <c r="C12" s="126">
        <v>0</v>
      </c>
      <c r="D12" s="8">
        <f>3.94+0.743+0.093</f>
        <v>4.776</v>
      </c>
      <c r="E12" s="312"/>
      <c r="F12" s="229"/>
      <c r="G12" s="233"/>
      <c r="H12" s="235"/>
      <c r="I12" s="7"/>
      <c r="J12" s="8"/>
      <c r="K12" s="7"/>
      <c r="L12" s="8"/>
      <c r="M12" s="7"/>
      <c r="N12" s="8"/>
    </row>
    <row r="13" spans="1:14" ht="15.75" customHeight="1" thickBot="1">
      <c r="A13" s="315"/>
      <c r="B13" s="114" t="s">
        <v>118</v>
      </c>
      <c r="C13" s="126">
        <v>17.25</v>
      </c>
      <c r="D13" s="8">
        <v>45.412</v>
      </c>
      <c r="E13" s="312"/>
      <c r="F13" s="229"/>
      <c r="G13" s="233"/>
      <c r="H13" s="235"/>
      <c r="I13" s="7"/>
      <c r="J13" s="8"/>
      <c r="K13" s="7"/>
      <c r="L13" s="8"/>
      <c r="M13" s="7"/>
      <c r="N13" s="8"/>
    </row>
    <row r="14" spans="1:14" ht="15" customHeight="1" thickTop="1">
      <c r="A14" s="317" t="s">
        <v>17</v>
      </c>
      <c r="B14" s="109" t="s">
        <v>95</v>
      </c>
      <c r="C14" s="125">
        <v>8920</v>
      </c>
      <c r="D14" s="6">
        <f>5.91+2.971+0.093</f>
        <v>8.974</v>
      </c>
      <c r="E14" s="309">
        <f>306+3</f>
        <v>309</v>
      </c>
      <c r="F14" s="310">
        <v>22.89</v>
      </c>
      <c r="G14" s="313">
        <f>150*84</f>
        <v>12600</v>
      </c>
      <c r="H14" s="308">
        <v>12.33</v>
      </c>
      <c r="I14" s="7"/>
      <c r="J14" s="8"/>
      <c r="K14" s="7"/>
      <c r="L14" s="8"/>
      <c r="M14" s="7"/>
      <c r="N14" s="8"/>
    </row>
    <row r="15" spans="1:14" ht="15" customHeight="1">
      <c r="A15" s="317"/>
      <c r="B15" s="114" t="s">
        <v>102</v>
      </c>
      <c r="C15" s="126">
        <v>0</v>
      </c>
      <c r="D15" s="8">
        <f>3.94+0.743+0.093</f>
        <v>4.776</v>
      </c>
      <c r="E15" s="309"/>
      <c r="F15" s="310"/>
      <c r="G15" s="313"/>
      <c r="H15" s="308"/>
      <c r="I15" s="7"/>
      <c r="J15" s="8"/>
      <c r="K15" s="7"/>
      <c r="L15" s="8"/>
      <c r="M15" s="7"/>
      <c r="N15" s="8"/>
    </row>
    <row r="16" spans="1:14" ht="15" customHeight="1" thickBot="1">
      <c r="A16" s="317"/>
      <c r="B16" s="114" t="s">
        <v>118</v>
      </c>
      <c r="C16" s="126">
        <v>17.25</v>
      </c>
      <c r="D16" s="8">
        <v>45.412</v>
      </c>
      <c r="E16" s="309"/>
      <c r="F16" s="310"/>
      <c r="G16" s="313"/>
      <c r="H16" s="308"/>
      <c r="I16" s="7"/>
      <c r="J16" s="8"/>
      <c r="K16" s="7"/>
      <c r="L16" s="8"/>
      <c r="M16" s="7"/>
      <c r="N16" s="8"/>
    </row>
    <row r="17" spans="1:14" ht="13.5" thickTop="1">
      <c r="A17" s="317" t="s">
        <v>18</v>
      </c>
      <c r="B17" s="109" t="s">
        <v>95</v>
      </c>
      <c r="C17" s="125">
        <v>9720</v>
      </c>
      <c r="D17" s="6">
        <f>5.91+2.971+0.093</f>
        <v>8.974</v>
      </c>
      <c r="E17" s="309">
        <f>438+9</f>
        <v>447</v>
      </c>
      <c r="F17" s="310">
        <v>22.89</v>
      </c>
      <c r="G17" s="313">
        <f>150*84</f>
        <v>12600</v>
      </c>
      <c r="H17" s="308">
        <v>12.33</v>
      </c>
      <c r="I17" s="7"/>
      <c r="J17" s="8"/>
      <c r="K17" s="7"/>
      <c r="L17" s="8"/>
      <c r="M17" s="7"/>
      <c r="N17" s="8"/>
    </row>
    <row r="18" spans="1:14" ht="12.75">
      <c r="A18" s="317"/>
      <c r="B18" s="114" t="s">
        <v>102</v>
      </c>
      <c r="C18" s="126">
        <v>0</v>
      </c>
      <c r="D18" s="8">
        <f>3.94+0.743+0.093</f>
        <v>4.776</v>
      </c>
      <c r="E18" s="309"/>
      <c r="F18" s="310"/>
      <c r="G18" s="313"/>
      <c r="H18" s="308"/>
      <c r="I18" s="7"/>
      <c r="J18" s="8"/>
      <c r="K18" s="7"/>
      <c r="L18" s="8"/>
      <c r="M18" s="7"/>
      <c r="N18" s="8"/>
    </row>
    <row r="19" spans="1:14" ht="13.5" thickBot="1">
      <c r="A19" s="317"/>
      <c r="B19" s="114" t="s">
        <v>118</v>
      </c>
      <c r="C19" s="126">
        <v>17.25</v>
      </c>
      <c r="D19" s="8">
        <v>45.412</v>
      </c>
      <c r="E19" s="309"/>
      <c r="F19" s="310"/>
      <c r="G19" s="313"/>
      <c r="H19" s="308"/>
      <c r="I19" s="7"/>
      <c r="J19" s="8"/>
      <c r="K19" s="7"/>
      <c r="L19" s="8"/>
      <c r="M19" s="7"/>
      <c r="N19" s="8"/>
    </row>
    <row r="20" spans="1:14" ht="13.5" thickTop="1">
      <c r="A20" s="303" t="s">
        <v>19</v>
      </c>
      <c r="B20" s="109" t="s">
        <v>95</v>
      </c>
      <c r="C20" s="125">
        <v>8480</v>
      </c>
      <c r="D20" s="6">
        <f>5.91+2.971+0.093</f>
        <v>8.974</v>
      </c>
      <c r="E20" s="309">
        <v>432</v>
      </c>
      <c r="F20" s="310">
        <v>25.76</v>
      </c>
      <c r="G20" s="313">
        <f>150*84</f>
        <v>12600</v>
      </c>
      <c r="H20" s="308">
        <v>12.33</v>
      </c>
      <c r="I20" s="7"/>
      <c r="J20" s="8"/>
      <c r="K20" s="7"/>
      <c r="L20" s="8"/>
      <c r="M20" s="7"/>
      <c r="N20" s="8"/>
    </row>
    <row r="21" spans="1:14" ht="12.75">
      <c r="A21" s="304"/>
      <c r="B21" s="114" t="s">
        <v>102</v>
      </c>
      <c r="C21" s="126">
        <v>0</v>
      </c>
      <c r="D21" s="8">
        <f>3.94+0.743+0.093</f>
        <v>4.776</v>
      </c>
      <c r="E21" s="309"/>
      <c r="F21" s="310"/>
      <c r="G21" s="313"/>
      <c r="H21" s="308"/>
      <c r="I21" s="7"/>
      <c r="J21" s="8"/>
      <c r="K21" s="7"/>
      <c r="L21" s="8"/>
      <c r="M21" s="7"/>
      <c r="N21" s="8"/>
    </row>
    <row r="22" spans="1:14" ht="13.5" thickBot="1">
      <c r="A22" s="304"/>
      <c r="B22" s="114" t="s">
        <v>118</v>
      </c>
      <c r="C22" s="126">
        <v>17.25</v>
      </c>
      <c r="D22" s="8">
        <v>45.412</v>
      </c>
      <c r="E22" s="309"/>
      <c r="F22" s="310"/>
      <c r="G22" s="313"/>
      <c r="H22" s="308"/>
      <c r="I22" s="7"/>
      <c r="J22" s="8"/>
      <c r="K22" s="7"/>
      <c r="L22" s="8"/>
      <c r="M22" s="7"/>
      <c r="N22" s="8"/>
    </row>
    <row r="23" spans="1:14" ht="13.5" thickTop="1">
      <c r="A23" s="303" t="s">
        <v>20</v>
      </c>
      <c r="B23" s="109" t="s">
        <v>95</v>
      </c>
      <c r="C23" s="125">
        <v>6220</v>
      </c>
      <c r="D23" s="6">
        <f>5.91+2.971+0.093</f>
        <v>8.974</v>
      </c>
      <c r="E23" s="309">
        <v>401</v>
      </c>
      <c r="F23" s="310">
        <v>25.76</v>
      </c>
      <c r="G23" s="232">
        <f>150*84</f>
        <v>12600</v>
      </c>
      <c r="H23" s="228">
        <v>12.33</v>
      </c>
      <c r="I23" s="14"/>
      <c r="J23" s="15"/>
      <c r="K23" s="14"/>
      <c r="L23" s="15"/>
      <c r="M23" s="14"/>
      <c r="N23" s="15"/>
    </row>
    <row r="24" spans="1:14" ht="12.75">
      <c r="A24" s="304"/>
      <c r="B24" s="114" t="s">
        <v>102</v>
      </c>
      <c r="C24" s="126">
        <v>0</v>
      </c>
      <c r="D24" s="8">
        <f>3.94+0.743+0.093</f>
        <v>4.776</v>
      </c>
      <c r="E24" s="309"/>
      <c r="F24" s="310"/>
      <c r="G24" s="307"/>
      <c r="H24" s="222"/>
      <c r="I24" s="7"/>
      <c r="J24" s="8"/>
      <c r="K24" s="7"/>
      <c r="L24" s="8"/>
      <c r="M24" s="7"/>
      <c r="N24" s="8"/>
    </row>
    <row r="25" spans="1:14" ht="13.5" thickBot="1">
      <c r="A25" s="304"/>
      <c r="B25" s="114" t="s">
        <v>118</v>
      </c>
      <c r="C25" s="126">
        <v>17.25</v>
      </c>
      <c r="D25" s="8">
        <v>45.412</v>
      </c>
      <c r="E25" s="309"/>
      <c r="F25" s="310"/>
      <c r="G25" s="307"/>
      <c r="H25" s="222"/>
      <c r="I25" s="7"/>
      <c r="J25" s="8"/>
      <c r="K25" s="7"/>
      <c r="L25" s="8"/>
      <c r="M25" s="7"/>
      <c r="N25" s="8"/>
    </row>
    <row r="26" spans="1:14" ht="12.75">
      <c r="A26" s="303" t="s">
        <v>69</v>
      </c>
      <c r="B26" s="109" t="s">
        <v>95</v>
      </c>
      <c r="C26" s="125"/>
      <c r="D26" s="15"/>
      <c r="E26" s="309"/>
      <c r="F26" s="310"/>
      <c r="G26" s="232"/>
      <c r="H26" s="228"/>
      <c r="I26" s="14"/>
      <c r="J26" s="15"/>
      <c r="K26" s="14"/>
      <c r="L26" s="15"/>
      <c r="M26" s="14"/>
      <c r="N26" s="15"/>
    </row>
    <row r="27" spans="1:14" ht="12.75">
      <c r="A27" s="304"/>
      <c r="B27" s="114" t="s">
        <v>102</v>
      </c>
      <c r="C27" s="126"/>
      <c r="D27" s="8"/>
      <c r="E27" s="309"/>
      <c r="F27" s="310"/>
      <c r="G27" s="307"/>
      <c r="H27" s="222"/>
      <c r="I27" s="7"/>
      <c r="J27" s="8"/>
      <c r="K27" s="7"/>
      <c r="L27" s="8"/>
      <c r="M27" s="7"/>
      <c r="N27" s="8"/>
    </row>
    <row r="28" spans="1:14" ht="13.5" thickBot="1">
      <c r="A28" s="304"/>
      <c r="B28" s="114" t="s">
        <v>118</v>
      </c>
      <c r="C28" s="126"/>
      <c r="D28" s="8"/>
      <c r="E28" s="309"/>
      <c r="F28" s="310"/>
      <c r="G28" s="307"/>
      <c r="H28" s="222"/>
      <c r="I28" s="7"/>
      <c r="J28" s="8"/>
      <c r="K28" s="7"/>
      <c r="L28" s="8"/>
      <c r="M28" s="7"/>
      <c r="N28" s="8"/>
    </row>
    <row r="29" spans="1:14" ht="12.75">
      <c r="A29" s="303" t="s">
        <v>70</v>
      </c>
      <c r="B29" s="109" t="s">
        <v>95</v>
      </c>
      <c r="C29" s="125"/>
      <c r="D29" s="15"/>
      <c r="E29" s="305"/>
      <c r="F29" s="228"/>
      <c r="G29" s="232"/>
      <c r="H29" s="228"/>
      <c r="I29" s="14"/>
      <c r="J29" s="15"/>
      <c r="K29" s="14"/>
      <c r="L29" s="15"/>
      <c r="M29" s="14"/>
      <c r="N29" s="15"/>
    </row>
    <row r="30" spans="1:14" ht="12.75">
      <c r="A30" s="304"/>
      <c r="B30" s="114" t="s">
        <v>102</v>
      </c>
      <c r="C30" s="126"/>
      <c r="D30" s="8"/>
      <c r="E30" s="306"/>
      <c r="F30" s="222"/>
      <c r="G30" s="307"/>
      <c r="H30" s="222"/>
      <c r="I30" s="7"/>
      <c r="J30" s="8"/>
      <c r="K30" s="7"/>
      <c r="L30" s="8"/>
      <c r="M30" s="7"/>
      <c r="N30" s="8"/>
    </row>
    <row r="31" spans="1:14" ht="13.5" thickBot="1">
      <c r="A31" s="304"/>
      <c r="B31" s="114" t="s">
        <v>118</v>
      </c>
      <c r="C31" s="126"/>
      <c r="D31" s="8"/>
      <c r="E31" s="306"/>
      <c r="F31" s="222"/>
      <c r="G31" s="307"/>
      <c r="H31" s="222"/>
      <c r="I31" s="7"/>
      <c r="J31" s="8"/>
      <c r="K31" s="7"/>
      <c r="L31" s="8"/>
      <c r="M31" s="7"/>
      <c r="N31" s="8"/>
    </row>
    <row r="32" spans="1:14" ht="12.75">
      <c r="A32" s="303" t="s">
        <v>22</v>
      </c>
      <c r="B32" s="109" t="s">
        <v>95</v>
      </c>
      <c r="C32" s="126"/>
      <c r="D32" s="15"/>
      <c r="E32" s="305"/>
      <c r="F32" s="228"/>
      <c r="G32" s="232"/>
      <c r="H32" s="228"/>
      <c r="I32" s="21"/>
      <c r="J32" s="22"/>
      <c r="K32" s="21"/>
      <c r="L32" s="22"/>
      <c r="M32" s="21"/>
      <c r="N32" s="22"/>
    </row>
    <row r="33" spans="1:14" ht="12.75" customHeight="1">
      <c r="A33" s="304"/>
      <c r="B33" s="114" t="s">
        <v>102</v>
      </c>
      <c r="C33" s="126"/>
      <c r="D33" s="8"/>
      <c r="E33" s="306"/>
      <c r="F33" s="222"/>
      <c r="G33" s="307"/>
      <c r="H33" s="222"/>
      <c r="I33" s="21"/>
      <c r="J33" s="22"/>
      <c r="K33" s="21"/>
      <c r="L33" s="22"/>
      <c r="M33" s="21"/>
      <c r="N33" s="22"/>
    </row>
    <row r="34" spans="1:14" ht="12.75" customHeight="1" thickBot="1">
      <c r="A34" s="304"/>
      <c r="B34" s="114" t="s">
        <v>118</v>
      </c>
      <c r="C34" s="126"/>
      <c r="D34" s="8"/>
      <c r="E34" s="306"/>
      <c r="F34" s="222"/>
      <c r="G34" s="307"/>
      <c r="H34" s="222"/>
      <c r="I34" s="21"/>
      <c r="J34" s="22"/>
      <c r="K34" s="21"/>
      <c r="L34" s="22"/>
      <c r="M34" s="21"/>
      <c r="N34" s="22"/>
    </row>
    <row r="35" spans="1:14" ht="12.75" customHeight="1">
      <c r="A35" s="303" t="s">
        <v>23</v>
      </c>
      <c r="B35" s="109" t="s">
        <v>95</v>
      </c>
      <c r="C35" s="126"/>
      <c r="D35" s="8"/>
      <c r="E35" s="305"/>
      <c r="F35" s="228"/>
      <c r="G35" s="232"/>
      <c r="H35" s="228"/>
      <c r="I35" s="4"/>
      <c r="J35" s="5"/>
      <c r="K35" s="4"/>
      <c r="L35" s="5"/>
      <c r="M35" s="4"/>
      <c r="N35" s="5"/>
    </row>
    <row r="36" spans="1:14" ht="12.75" customHeight="1">
      <c r="A36" s="304"/>
      <c r="B36" s="114" t="s">
        <v>102</v>
      </c>
      <c r="C36" s="126"/>
      <c r="D36" s="8"/>
      <c r="E36" s="306"/>
      <c r="F36" s="222"/>
      <c r="G36" s="307"/>
      <c r="H36" s="222"/>
      <c r="I36" s="4"/>
      <c r="J36" s="5"/>
      <c r="K36" s="4"/>
      <c r="L36" s="5"/>
      <c r="M36" s="4"/>
      <c r="N36" s="5"/>
    </row>
    <row r="37" spans="1:14" ht="12.75" customHeight="1" thickBot="1">
      <c r="A37" s="304"/>
      <c r="B37" s="114" t="s">
        <v>118</v>
      </c>
      <c r="C37" s="126"/>
      <c r="D37" s="8"/>
      <c r="E37" s="306"/>
      <c r="F37" s="222"/>
      <c r="G37" s="307"/>
      <c r="H37" s="222"/>
      <c r="I37" s="4"/>
      <c r="J37" s="5"/>
      <c r="K37" s="4"/>
      <c r="L37" s="5"/>
      <c r="M37" s="4"/>
      <c r="N37" s="5"/>
    </row>
    <row r="38" spans="1:14" ht="12.75">
      <c r="A38" s="303" t="s">
        <v>24</v>
      </c>
      <c r="B38" s="109" t="s">
        <v>95</v>
      </c>
      <c r="C38" s="126"/>
      <c r="D38" s="8"/>
      <c r="E38" s="305"/>
      <c r="F38" s="228"/>
      <c r="G38" s="232"/>
      <c r="H38" s="228"/>
      <c r="I38" s="4"/>
      <c r="J38" s="5"/>
      <c r="K38" s="4"/>
      <c r="L38" s="5"/>
      <c r="M38" s="4"/>
      <c r="N38" s="5"/>
    </row>
    <row r="39" spans="1:14" ht="15" customHeight="1">
      <c r="A39" s="304"/>
      <c r="B39" s="114" t="s">
        <v>102</v>
      </c>
      <c r="C39" s="126"/>
      <c r="D39" s="8"/>
      <c r="E39" s="306"/>
      <c r="F39" s="222"/>
      <c r="G39" s="307"/>
      <c r="H39" s="222"/>
      <c r="I39" s="4"/>
      <c r="J39" s="5"/>
      <c r="K39" s="4"/>
      <c r="L39" s="5"/>
      <c r="M39" s="4"/>
      <c r="N39" s="5"/>
    </row>
    <row r="40" spans="1:14" ht="15" customHeight="1" thickBot="1">
      <c r="A40" s="304"/>
      <c r="B40" s="114" t="s">
        <v>118</v>
      </c>
      <c r="C40" s="126"/>
      <c r="D40" s="8"/>
      <c r="E40" s="306"/>
      <c r="F40" s="222"/>
      <c r="G40" s="307"/>
      <c r="H40" s="222"/>
      <c r="I40" s="4"/>
      <c r="J40" s="5"/>
      <c r="K40" s="4"/>
      <c r="L40" s="5"/>
      <c r="M40" s="4"/>
      <c r="N40" s="5"/>
    </row>
    <row r="41" spans="1:14" ht="12.75">
      <c r="A41" s="303" t="s">
        <v>25</v>
      </c>
      <c r="B41" s="109" t="s">
        <v>95</v>
      </c>
      <c r="C41" s="127"/>
      <c r="D41" s="8"/>
      <c r="E41" s="305"/>
      <c r="F41" s="228"/>
      <c r="G41" s="232"/>
      <c r="H41" s="228"/>
      <c r="I41" s="4"/>
      <c r="J41" s="5"/>
      <c r="K41" s="4"/>
      <c r="L41" s="5"/>
      <c r="M41" s="4"/>
      <c r="N41" s="5"/>
    </row>
    <row r="42" spans="1:14" ht="15" customHeight="1">
      <c r="A42" s="304"/>
      <c r="B42" s="114" t="s">
        <v>102</v>
      </c>
      <c r="C42" s="127"/>
      <c r="D42" s="8"/>
      <c r="E42" s="306"/>
      <c r="F42" s="222"/>
      <c r="G42" s="307"/>
      <c r="H42" s="222"/>
      <c r="I42" s="4"/>
      <c r="J42" s="5"/>
      <c r="K42" s="4"/>
      <c r="L42" s="5"/>
      <c r="M42" s="4"/>
      <c r="N42" s="5"/>
    </row>
    <row r="43" spans="1:14" ht="15" customHeight="1" thickBot="1">
      <c r="A43" s="304"/>
      <c r="B43" s="114" t="s">
        <v>118</v>
      </c>
      <c r="C43" s="127"/>
      <c r="D43" s="8"/>
      <c r="E43" s="306"/>
      <c r="F43" s="222"/>
      <c r="G43" s="307"/>
      <c r="H43" s="222"/>
      <c r="I43" s="4"/>
      <c r="J43" s="5"/>
      <c r="K43" s="4"/>
      <c r="L43" s="5"/>
      <c r="M43" s="4"/>
      <c r="N43" s="5"/>
    </row>
    <row r="44" spans="1:14" ht="12.75">
      <c r="A44" s="303" t="s">
        <v>26</v>
      </c>
      <c r="B44" s="109" t="s">
        <v>95</v>
      </c>
      <c r="C44" s="126"/>
      <c r="D44" s="8"/>
      <c r="E44" s="305"/>
      <c r="F44" s="228"/>
      <c r="G44" s="232"/>
      <c r="H44" s="228"/>
      <c r="I44" s="14"/>
      <c r="J44" s="15"/>
      <c r="K44" s="14"/>
      <c r="L44" s="15"/>
      <c r="M44" s="14"/>
      <c r="N44" s="15"/>
    </row>
    <row r="45" spans="1:14" ht="15" customHeight="1">
      <c r="A45" s="304"/>
      <c r="B45" s="114" t="s">
        <v>102</v>
      </c>
      <c r="C45" s="126"/>
      <c r="D45" s="8"/>
      <c r="E45" s="306"/>
      <c r="F45" s="222"/>
      <c r="G45" s="307"/>
      <c r="H45" s="222"/>
      <c r="I45" s="14"/>
      <c r="J45" s="15"/>
      <c r="K45" s="14"/>
      <c r="L45" s="15"/>
      <c r="M45" s="14"/>
      <c r="N45" s="15"/>
    </row>
    <row r="46" spans="1:14" ht="15" customHeight="1">
      <c r="A46" s="304"/>
      <c r="B46" s="114" t="s">
        <v>118</v>
      </c>
      <c r="C46" s="126"/>
      <c r="D46" s="8"/>
      <c r="E46" s="306"/>
      <c r="F46" s="222"/>
      <c r="G46" s="307"/>
      <c r="H46" s="222"/>
      <c r="I46" s="14"/>
      <c r="J46" s="15"/>
      <c r="K46" s="14"/>
      <c r="L46" s="15"/>
      <c r="M46" s="14"/>
      <c r="N46" s="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04" t="s">
        <v>32</v>
      </c>
      <c r="B48" s="204"/>
      <c r="C48" s="204"/>
      <c r="D48" s="20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4" t="s">
        <v>35</v>
      </c>
      <c r="C50" s="204"/>
      <c r="D50" s="204"/>
      <c r="E50" s="20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4" t="s">
        <v>34</v>
      </c>
      <c r="C51" s="204"/>
      <c r="D51" s="20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F35:F37"/>
    <mergeCell ref="H38:H40"/>
    <mergeCell ref="A38:A40"/>
    <mergeCell ref="E38:E40"/>
    <mergeCell ref="F38:F40"/>
    <mergeCell ref="G38:G40"/>
  </mergeCells>
  <printOptions/>
  <pageMargins left="0.2" right="0.25" top="0.51" bottom="0.6" header="0.5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D19" sqref="D19:D20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6.5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3.5" thickTop="1">
      <c r="A9" s="224"/>
      <c r="B9" s="211" t="s">
        <v>8</v>
      </c>
      <c r="C9" s="210"/>
      <c r="D9" s="221" t="s">
        <v>9</v>
      </c>
      <c r="E9" s="200" t="s">
        <v>10</v>
      </c>
      <c r="F9" s="221" t="s">
        <v>9</v>
      </c>
      <c r="G9" s="238" t="s">
        <v>27</v>
      </c>
      <c r="H9" s="239"/>
      <c r="I9" s="236" t="s">
        <v>28</v>
      </c>
      <c r="J9" s="237"/>
      <c r="K9" s="236" t="s">
        <v>13</v>
      </c>
      <c r="L9" s="237"/>
      <c r="M9" s="236" t="s">
        <v>14</v>
      </c>
      <c r="N9" s="237"/>
    </row>
    <row r="10" spans="1:14" ht="15" thickBot="1">
      <c r="A10" s="225"/>
      <c r="B10" s="212"/>
      <c r="C10" s="213"/>
      <c r="D10" s="222"/>
      <c r="E10" s="201"/>
      <c r="F10" s="202"/>
      <c r="G10" s="18" t="s">
        <v>120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03" t="s">
        <v>16</v>
      </c>
      <c r="B11" s="109" t="s">
        <v>95</v>
      </c>
      <c r="C11" s="135">
        <v>2980</v>
      </c>
      <c r="D11" s="136">
        <f>5.25+2.599+0.093</f>
        <v>7.942</v>
      </c>
      <c r="E11" s="210">
        <v>237</v>
      </c>
      <c r="F11" s="221">
        <v>22.89</v>
      </c>
      <c r="G11" s="209">
        <f>182*84</f>
        <v>15288</v>
      </c>
      <c r="H11" s="240">
        <v>12.33</v>
      </c>
      <c r="I11" s="7"/>
      <c r="J11" s="8"/>
      <c r="K11" s="7"/>
      <c r="L11" s="8"/>
      <c r="M11" s="7"/>
      <c r="N11" s="8"/>
    </row>
    <row r="12" spans="1:14" ht="15" customHeight="1">
      <c r="A12" s="231"/>
      <c r="B12" s="112" t="s">
        <v>116</v>
      </c>
      <c r="C12" s="124">
        <v>17.25</v>
      </c>
      <c r="D12" s="146">
        <v>45.412</v>
      </c>
      <c r="E12" s="227"/>
      <c r="F12" s="229"/>
      <c r="G12" s="233"/>
      <c r="H12" s="235"/>
      <c r="I12" s="7"/>
      <c r="J12" s="8"/>
      <c r="K12" s="7"/>
      <c r="L12" s="8"/>
      <c r="M12" s="7"/>
      <c r="N12" s="8"/>
    </row>
    <row r="13" spans="1:14" ht="15" customHeight="1">
      <c r="A13" s="230" t="s">
        <v>17</v>
      </c>
      <c r="B13" s="114" t="s">
        <v>95</v>
      </c>
      <c r="C13" s="126">
        <v>2100</v>
      </c>
      <c r="D13" s="144">
        <v>7.942</v>
      </c>
      <c r="E13" s="226">
        <v>208</v>
      </c>
      <c r="F13" s="234">
        <v>22.89</v>
      </c>
      <c r="G13" s="232">
        <f>182*84</f>
        <v>15288</v>
      </c>
      <c r="H13" s="234">
        <v>12.33</v>
      </c>
      <c r="I13" s="14"/>
      <c r="J13" s="15"/>
      <c r="K13" s="14"/>
      <c r="L13" s="15"/>
      <c r="M13" s="14"/>
      <c r="N13" s="15"/>
    </row>
    <row r="14" spans="1:14" ht="15" customHeight="1">
      <c r="A14" s="231"/>
      <c r="B14" s="114" t="s">
        <v>96</v>
      </c>
      <c r="C14" s="124">
        <v>17.25</v>
      </c>
      <c r="D14" s="146">
        <v>45.412</v>
      </c>
      <c r="E14" s="227"/>
      <c r="F14" s="235"/>
      <c r="G14" s="233"/>
      <c r="H14" s="235"/>
      <c r="I14" s="21"/>
      <c r="J14" s="22"/>
      <c r="K14" s="21"/>
      <c r="L14" s="22"/>
      <c r="M14" s="21"/>
      <c r="N14" s="22"/>
    </row>
    <row r="15" spans="1:14" ht="15" customHeight="1">
      <c r="A15" s="230" t="s">
        <v>18</v>
      </c>
      <c r="B15" s="116" t="s">
        <v>95</v>
      </c>
      <c r="C15" s="126">
        <v>2460</v>
      </c>
      <c r="D15" s="144">
        <v>7.942</v>
      </c>
      <c r="E15" s="226">
        <v>194</v>
      </c>
      <c r="F15" s="234">
        <v>22.89</v>
      </c>
      <c r="G15" s="232">
        <f>182*84</f>
        <v>15288</v>
      </c>
      <c r="H15" s="234">
        <v>12.33</v>
      </c>
      <c r="I15" s="14"/>
      <c r="J15" s="15"/>
      <c r="K15" s="14"/>
      <c r="L15" s="15"/>
      <c r="M15" s="14"/>
      <c r="N15" s="15"/>
    </row>
    <row r="16" spans="1:14" ht="15" customHeight="1">
      <c r="A16" s="231"/>
      <c r="B16" s="112" t="s">
        <v>96</v>
      </c>
      <c r="C16" s="124">
        <v>17.25</v>
      </c>
      <c r="D16" s="146">
        <v>45.412</v>
      </c>
      <c r="E16" s="227"/>
      <c r="F16" s="235"/>
      <c r="G16" s="233"/>
      <c r="H16" s="235"/>
      <c r="I16" s="21"/>
      <c r="J16" s="22"/>
      <c r="K16" s="21"/>
      <c r="L16" s="22"/>
      <c r="M16" s="21"/>
      <c r="N16" s="22"/>
    </row>
    <row r="17" spans="1:14" ht="15" customHeight="1">
      <c r="A17" s="230" t="s">
        <v>19</v>
      </c>
      <c r="B17" s="116" t="s">
        <v>95</v>
      </c>
      <c r="C17" s="126">
        <v>1980</v>
      </c>
      <c r="D17" s="144">
        <v>7.942</v>
      </c>
      <c r="E17" s="226">
        <v>147</v>
      </c>
      <c r="F17" s="234">
        <v>25.76</v>
      </c>
      <c r="G17" s="232">
        <f>182*84</f>
        <v>15288</v>
      </c>
      <c r="H17" s="234">
        <v>12.33</v>
      </c>
      <c r="I17" s="14"/>
      <c r="J17" s="15"/>
      <c r="K17" s="14"/>
      <c r="L17" s="15"/>
      <c r="M17" s="14"/>
      <c r="N17" s="15"/>
    </row>
    <row r="18" spans="1:14" ht="12.75">
      <c r="A18" s="231"/>
      <c r="B18" s="112" t="s">
        <v>96</v>
      </c>
      <c r="C18" s="124">
        <v>17.25</v>
      </c>
      <c r="D18" s="146">
        <v>45.412</v>
      </c>
      <c r="E18" s="227"/>
      <c r="F18" s="235"/>
      <c r="G18" s="233"/>
      <c r="H18" s="235"/>
      <c r="I18" s="21"/>
      <c r="J18" s="22"/>
      <c r="K18" s="21"/>
      <c r="L18" s="22"/>
      <c r="M18" s="21"/>
      <c r="N18" s="22"/>
    </row>
    <row r="19" spans="1:14" ht="12.75">
      <c r="A19" s="230" t="s">
        <v>20</v>
      </c>
      <c r="B19" s="116" t="s">
        <v>95</v>
      </c>
      <c r="C19" s="126">
        <v>1560</v>
      </c>
      <c r="D19" s="144">
        <v>7.942</v>
      </c>
      <c r="E19" s="226">
        <v>109</v>
      </c>
      <c r="F19" s="234">
        <v>25.76</v>
      </c>
      <c r="G19" s="232">
        <f>182*84</f>
        <v>15288</v>
      </c>
      <c r="H19" s="228">
        <v>12.33</v>
      </c>
      <c r="I19" s="14"/>
      <c r="J19" s="15"/>
      <c r="K19" s="14"/>
      <c r="L19" s="15"/>
      <c r="M19" s="14"/>
      <c r="N19" s="15"/>
    </row>
    <row r="20" spans="1:14" ht="12.75">
      <c r="A20" s="231"/>
      <c r="B20" s="112" t="s">
        <v>96</v>
      </c>
      <c r="C20" s="124">
        <v>17.25</v>
      </c>
      <c r="D20" s="146">
        <v>45.412</v>
      </c>
      <c r="E20" s="227"/>
      <c r="F20" s="235"/>
      <c r="G20" s="233"/>
      <c r="H20" s="229"/>
      <c r="I20" s="21"/>
      <c r="J20" s="22"/>
      <c r="K20" s="21"/>
      <c r="L20" s="22"/>
      <c r="M20" s="21"/>
      <c r="N20" s="22"/>
    </row>
    <row r="21" spans="1:14" ht="12.75">
      <c r="A21" s="230" t="s">
        <v>69</v>
      </c>
      <c r="B21" s="116" t="s">
        <v>95</v>
      </c>
      <c r="C21" s="126"/>
      <c r="D21" s="144"/>
      <c r="E21" s="226"/>
      <c r="F21" s="234"/>
      <c r="G21" s="232"/>
      <c r="H21" s="228"/>
      <c r="I21" s="14"/>
      <c r="J21" s="15"/>
      <c r="K21" s="14"/>
      <c r="L21" s="15"/>
      <c r="M21" s="14"/>
      <c r="N21" s="15"/>
    </row>
    <row r="22" spans="1:14" ht="12.75">
      <c r="A22" s="231"/>
      <c r="B22" s="112" t="s">
        <v>96</v>
      </c>
      <c r="C22" s="124"/>
      <c r="D22" s="146"/>
      <c r="E22" s="227"/>
      <c r="F22" s="235"/>
      <c r="G22" s="233"/>
      <c r="H22" s="229"/>
      <c r="I22" s="21"/>
      <c r="J22" s="22"/>
      <c r="K22" s="21"/>
      <c r="L22" s="22"/>
      <c r="M22" s="21"/>
      <c r="N22" s="22"/>
    </row>
    <row r="23" spans="1:14" ht="12.75">
      <c r="A23" s="230" t="s">
        <v>70</v>
      </c>
      <c r="B23" s="116" t="s">
        <v>95</v>
      </c>
      <c r="C23" s="126"/>
      <c r="D23" s="144"/>
      <c r="E23" s="226"/>
      <c r="F23" s="228"/>
      <c r="G23" s="232"/>
      <c r="H23" s="228"/>
      <c r="I23" s="14"/>
      <c r="J23" s="15"/>
      <c r="K23" s="14"/>
      <c r="L23" s="15"/>
      <c r="M23" s="14"/>
      <c r="N23" s="15"/>
    </row>
    <row r="24" spans="1:14" ht="12.75">
      <c r="A24" s="231"/>
      <c r="B24" s="112" t="s">
        <v>96</v>
      </c>
      <c r="C24" s="124"/>
      <c r="D24" s="146"/>
      <c r="E24" s="227"/>
      <c r="F24" s="229"/>
      <c r="G24" s="233"/>
      <c r="H24" s="229"/>
      <c r="I24" s="21"/>
      <c r="J24" s="22"/>
      <c r="K24" s="21"/>
      <c r="L24" s="22"/>
      <c r="M24" s="21"/>
      <c r="N24" s="22"/>
    </row>
    <row r="25" spans="1:14" ht="12.75">
      <c r="A25" s="230" t="s">
        <v>22</v>
      </c>
      <c r="B25" s="116" t="s">
        <v>95</v>
      </c>
      <c r="C25" s="126"/>
      <c r="D25" s="144"/>
      <c r="E25" s="226"/>
      <c r="F25" s="228"/>
      <c r="G25" s="232"/>
      <c r="H25" s="228"/>
      <c r="I25" s="21"/>
      <c r="J25" s="22"/>
      <c r="K25" s="21"/>
      <c r="L25" s="22"/>
      <c r="M25" s="21"/>
      <c r="N25" s="22"/>
    </row>
    <row r="26" spans="1:14" ht="12.75">
      <c r="A26" s="231"/>
      <c r="B26" s="112" t="s">
        <v>96</v>
      </c>
      <c r="C26" s="124"/>
      <c r="D26" s="146"/>
      <c r="E26" s="227"/>
      <c r="F26" s="229"/>
      <c r="G26" s="233"/>
      <c r="H26" s="229"/>
      <c r="I26" s="4"/>
      <c r="J26" s="5"/>
      <c r="K26" s="4"/>
      <c r="L26" s="5"/>
      <c r="M26" s="4"/>
      <c r="N26" s="5"/>
    </row>
    <row r="27" spans="1:14" ht="12.75">
      <c r="A27" s="230" t="s">
        <v>23</v>
      </c>
      <c r="B27" s="116" t="s">
        <v>95</v>
      </c>
      <c r="C27" s="126"/>
      <c r="D27" s="144"/>
      <c r="E27" s="226"/>
      <c r="F27" s="228"/>
      <c r="G27" s="232"/>
      <c r="H27" s="228"/>
      <c r="I27" s="4"/>
      <c r="J27" s="5"/>
      <c r="K27" s="4"/>
      <c r="L27" s="5"/>
      <c r="M27" s="4"/>
      <c r="N27" s="5"/>
    </row>
    <row r="28" spans="1:14" ht="12.75">
      <c r="A28" s="231"/>
      <c r="B28" s="112" t="s">
        <v>96</v>
      </c>
      <c r="C28" s="124"/>
      <c r="D28" s="146"/>
      <c r="E28" s="227"/>
      <c r="F28" s="229"/>
      <c r="G28" s="233"/>
      <c r="H28" s="229"/>
      <c r="I28" s="4"/>
      <c r="J28" s="5"/>
      <c r="K28" s="4"/>
      <c r="L28" s="5"/>
      <c r="M28" s="4"/>
      <c r="N28" s="5"/>
    </row>
    <row r="29" spans="1:14" ht="12.75">
      <c r="A29" s="230" t="s">
        <v>24</v>
      </c>
      <c r="B29" s="116" t="s">
        <v>95</v>
      </c>
      <c r="C29" s="126"/>
      <c r="D29" s="144"/>
      <c r="E29" s="226"/>
      <c r="F29" s="228"/>
      <c r="G29" s="232"/>
      <c r="H29" s="228"/>
      <c r="I29" s="4"/>
      <c r="J29" s="5"/>
      <c r="K29" s="4"/>
      <c r="L29" s="5"/>
      <c r="M29" s="4"/>
      <c r="N29" s="5"/>
    </row>
    <row r="30" spans="1:14" ht="12.75">
      <c r="A30" s="231"/>
      <c r="B30" s="112" t="s">
        <v>96</v>
      </c>
      <c r="C30" s="124"/>
      <c r="D30" s="146"/>
      <c r="E30" s="227"/>
      <c r="F30" s="229"/>
      <c r="G30" s="233"/>
      <c r="H30" s="229"/>
      <c r="I30" s="4"/>
      <c r="J30" s="5"/>
      <c r="K30" s="4"/>
      <c r="L30" s="5"/>
      <c r="M30" s="4"/>
      <c r="N30" s="5"/>
    </row>
    <row r="31" spans="1:14" ht="12.75">
      <c r="A31" s="230" t="s">
        <v>25</v>
      </c>
      <c r="B31" s="116" t="s">
        <v>95</v>
      </c>
      <c r="C31" s="126"/>
      <c r="D31" s="144"/>
      <c r="E31" s="226"/>
      <c r="F31" s="228"/>
      <c r="G31" s="232"/>
      <c r="H31" s="228"/>
      <c r="I31" s="4"/>
      <c r="J31" s="5"/>
      <c r="K31" s="4"/>
      <c r="L31" s="5"/>
      <c r="M31" s="4"/>
      <c r="N31" s="5"/>
    </row>
    <row r="32" spans="1:14" ht="12.75">
      <c r="A32" s="231"/>
      <c r="B32" s="112" t="s">
        <v>96</v>
      </c>
      <c r="C32" s="124"/>
      <c r="D32" s="146"/>
      <c r="E32" s="227"/>
      <c r="F32" s="229"/>
      <c r="G32" s="233"/>
      <c r="H32" s="229"/>
      <c r="I32" s="4"/>
      <c r="J32" s="5"/>
      <c r="K32" s="4"/>
      <c r="L32" s="5"/>
      <c r="M32" s="4"/>
      <c r="N32" s="5"/>
    </row>
    <row r="33" spans="1:14" ht="12.75">
      <c r="A33" s="230" t="s">
        <v>26</v>
      </c>
      <c r="B33" s="116" t="s">
        <v>95</v>
      </c>
      <c r="C33" s="126"/>
      <c r="D33" s="144"/>
      <c r="E33" s="226"/>
      <c r="F33" s="228"/>
      <c r="G33" s="232"/>
      <c r="H33" s="228"/>
      <c r="I33" s="14"/>
      <c r="J33" s="15"/>
      <c r="K33" s="14"/>
      <c r="L33" s="15"/>
      <c r="M33" s="14"/>
      <c r="N33" s="15"/>
    </row>
    <row r="34" spans="1:14" ht="13.5" thickBot="1">
      <c r="A34" s="214"/>
      <c r="B34" s="118" t="s">
        <v>96</v>
      </c>
      <c r="C34" s="147"/>
      <c r="D34" s="148"/>
      <c r="E34" s="193"/>
      <c r="F34" s="202"/>
      <c r="G34" s="194"/>
      <c r="H34" s="20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04" t="s">
        <v>32</v>
      </c>
      <c r="B36" s="204"/>
      <c r="C36" s="204"/>
      <c r="D36" s="20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4" t="s">
        <v>35</v>
      </c>
      <c r="C38" s="204"/>
      <c r="D38" s="204"/>
      <c r="E38" s="20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4" t="s">
        <v>34</v>
      </c>
      <c r="C39" s="204"/>
      <c r="D39" s="20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31:H32"/>
    <mergeCell ref="A31:A32"/>
    <mergeCell ref="E31:E32"/>
    <mergeCell ref="F31:F32"/>
    <mergeCell ref="G31:G32"/>
    <mergeCell ref="H33:H34"/>
    <mergeCell ref="A33:A34"/>
    <mergeCell ref="E33:E34"/>
    <mergeCell ref="F33:F34"/>
    <mergeCell ref="G33:G34"/>
    <mergeCell ref="A25:A26"/>
    <mergeCell ref="G25:G26"/>
    <mergeCell ref="H25:H26"/>
    <mergeCell ref="E25:E26"/>
    <mergeCell ref="F25:F26"/>
    <mergeCell ref="A27:A28"/>
    <mergeCell ref="G27:G28"/>
    <mergeCell ref="H27:H28"/>
    <mergeCell ref="E27:E28"/>
    <mergeCell ref="F27:F28"/>
    <mergeCell ref="H23:H24"/>
    <mergeCell ref="A23:A24"/>
    <mergeCell ref="E23:E24"/>
    <mergeCell ref="F23:F24"/>
    <mergeCell ref="G23:G24"/>
    <mergeCell ref="A15:A16"/>
    <mergeCell ref="E15:E16"/>
    <mergeCell ref="F15:F16"/>
    <mergeCell ref="G15:G16"/>
    <mergeCell ref="A11:A12"/>
    <mergeCell ref="A13:A14"/>
    <mergeCell ref="E11:E12"/>
    <mergeCell ref="F11:F12"/>
    <mergeCell ref="E13:E14"/>
    <mergeCell ref="F13:F14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6:N7"/>
    <mergeCell ref="A8:A10"/>
    <mergeCell ref="B8:D8"/>
    <mergeCell ref="E8:F8"/>
    <mergeCell ref="G8:N8"/>
    <mergeCell ref="D9:D10"/>
    <mergeCell ref="E9:E10"/>
    <mergeCell ref="B9:C10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H19:H20"/>
    <mergeCell ref="E19:E20"/>
    <mergeCell ref="F19:F20"/>
    <mergeCell ref="H21:H22"/>
    <mergeCell ref="A21:A22"/>
    <mergeCell ref="E21:E22"/>
    <mergeCell ref="F21:F22"/>
    <mergeCell ref="G21:G22"/>
    <mergeCell ref="H29:H30"/>
    <mergeCell ref="A29:A30"/>
    <mergeCell ref="E29:E30"/>
    <mergeCell ref="F29:F30"/>
    <mergeCell ref="G29:G30"/>
  </mergeCells>
  <printOptions/>
  <pageMargins left="0.23" right="0.2" top="0.37" bottom="0.42" header="0.29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E14" sqref="E14:E16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321" t="s">
        <v>29</v>
      </c>
      <c r="J1" s="321"/>
      <c r="K1" s="321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321" t="s">
        <v>2</v>
      </c>
      <c r="J2" s="321"/>
      <c r="K2" s="321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21" t="s">
        <v>3</v>
      </c>
      <c r="J3" s="321"/>
      <c r="K3" s="321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6.5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3.5" thickTop="1">
      <c r="A9" s="224"/>
      <c r="B9" s="211" t="s">
        <v>8</v>
      </c>
      <c r="C9" s="210"/>
      <c r="D9" s="221" t="s">
        <v>9</v>
      </c>
      <c r="E9" s="200" t="s">
        <v>10</v>
      </c>
      <c r="F9" s="221" t="s">
        <v>9</v>
      </c>
      <c r="G9" s="238" t="s">
        <v>27</v>
      </c>
      <c r="H9" s="239"/>
      <c r="I9" s="236" t="s">
        <v>28</v>
      </c>
      <c r="J9" s="237"/>
      <c r="K9" s="236" t="s">
        <v>13</v>
      </c>
      <c r="L9" s="237"/>
      <c r="M9" s="236" t="s">
        <v>14</v>
      </c>
      <c r="N9" s="237"/>
    </row>
    <row r="10" spans="1:14" ht="15" thickBot="1">
      <c r="A10" s="225"/>
      <c r="B10" s="318"/>
      <c r="C10" s="193"/>
      <c r="D10" s="202"/>
      <c r="E10" s="201"/>
      <c r="F10" s="202"/>
      <c r="G10" s="18" t="s">
        <v>120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0" t="s">
        <v>16</v>
      </c>
      <c r="B11" s="109" t="s">
        <v>95</v>
      </c>
      <c r="C11" s="93">
        <v>3420</v>
      </c>
      <c r="D11" s="6">
        <f>5.91+2.971+0.093</f>
        <v>8.974</v>
      </c>
      <c r="E11" s="200">
        <v>80</v>
      </c>
      <c r="F11" s="221">
        <v>22.89</v>
      </c>
      <c r="G11" s="209">
        <f>317*84</f>
        <v>26628</v>
      </c>
      <c r="H11" s="240">
        <v>12.33</v>
      </c>
      <c r="I11" s="7"/>
      <c r="J11" s="8"/>
      <c r="K11" s="7"/>
      <c r="L11" s="8"/>
      <c r="M11" s="7"/>
      <c r="N11" s="8"/>
    </row>
    <row r="12" spans="1:14" ht="15.75" customHeight="1">
      <c r="A12" s="304"/>
      <c r="B12" s="114" t="s">
        <v>102</v>
      </c>
      <c r="C12" s="126">
        <v>0</v>
      </c>
      <c r="D12" s="8">
        <f>3.94+0.743+0.093</f>
        <v>4.776</v>
      </c>
      <c r="E12" s="306"/>
      <c r="F12" s="222"/>
      <c r="G12" s="307"/>
      <c r="H12" s="319"/>
      <c r="I12" s="7"/>
      <c r="J12" s="8"/>
      <c r="K12" s="7"/>
      <c r="L12" s="8"/>
      <c r="M12" s="7"/>
      <c r="N12" s="8"/>
    </row>
    <row r="13" spans="1:14" ht="15.75" customHeight="1" thickBot="1">
      <c r="A13" s="304"/>
      <c r="B13" s="114" t="s">
        <v>118</v>
      </c>
      <c r="C13" s="126">
        <v>17.25</v>
      </c>
      <c r="D13" s="8">
        <v>45.412</v>
      </c>
      <c r="E13" s="306"/>
      <c r="F13" s="222"/>
      <c r="G13" s="307"/>
      <c r="H13" s="319"/>
      <c r="I13" s="7"/>
      <c r="J13" s="8"/>
      <c r="K13" s="7"/>
      <c r="L13" s="8"/>
      <c r="M13" s="7"/>
      <c r="N13" s="8"/>
    </row>
    <row r="14" spans="1:14" ht="15.75" customHeight="1" thickTop="1">
      <c r="A14" s="303" t="s">
        <v>17</v>
      </c>
      <c r="B14" s="109" t="s">
        <v>95</v>
      </c>
      <c r="C14" s="125">
        <v>3000</v>
      </c>
      <c r="D14" s="6">
        <f>5.91+2.971+0.093</f>
        <v>8.974</v>
      </c>
      <c r="E14" s="305">
        <v>40</v>
      </c>
      <c r="F14" s="234">
        <v>22.89</v>
      </c>
      <c r="G14" s="232">
        <f>317*84</f>
        <v>26628</v>
      </c>
      <c r="H14" s="234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304"/>
      <c r="B15" s="114" t="s">
        <v>102</v>
      </c>
      <c r="C15" s="126">
        <v>0</v>
      </c>
      <c r="D15" s="8">
        <f>3.94+0.743+0.093</f>
        <v>4.776</v>
      </c>
      <c r="E15" s="306"/>
      <c r="F15" s="319"/>
      <c r="G15" s="307"/>
      <c r="H15" s="319"/>
      <c r="I15" s="7"/>
      <c r="J15" s="8"/>
      <c r="K15" s="7"/>
      <c r="L15" s="8"/>
      <c r="M15" s="7"/>
      <c r="N15" s="8"/>
    </row>
    <row r="16" spans="1:14" ht="15.75" customHeight="1" thickBot="1">
      <c r="A16" s="304"/>
      <c r="B16" s="114" t="s">
        <v>101</v>
      </c>
      <c r="C16" s="126">
        <v>17.25</v>
      </c>
      <c r="D16" s="8">
        <v>45.412</v>
      </c>
      <c r="E16" s="306"/>
      <c r="F16" s="319"/>
      <c r="G16" s="307"/>
      <c r="H16" s="319"/>
      <c r="I16" s="7"/>
      <c r="J16" s="8"/>
      <c r="K16" s="7"/>
      <c r="L16" s="8"/>
      <c r="M16" s="7"/>
      <c r="N16" s="8"/>
    </row>
    <row r="17" spans="1:14" ht="15.75" customHeight="1" thickTop="1">
      <c r="A17" s="303" t="s">
        <v>18</v>
      </c>
      <c r="B17" s="109" t="s">
        <v>95</v>
      </c>
      <c r="C17" s="125">
        <v>3060</v>
      </c>
      <c r="D17" s="6">
        <f>5.91+2.971+0.093</f>
        <v>8.974</v>
      </c>
      <c r="E17" s="305">
        <v>55</v>
      </c>
      <c r="F17" s="234">
        <v>22.89</v>
      </c>
      <c r="G17" s="232">
        <f>317*84</f>
        <v>26628</v>
      </c>
      <c r="H17" s="234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304"/>
      <c r="B18" s="114" t="s">
        <v>102</v>
      </c>
      <c r="C18" s="126">
        <v>0</v>
      </c>
      <c r="D18" s="8">
        <f>3.94+0.743+0.093</f>
        <v>4.776</v>
      </c>
      <c r="E18" s="306"/>
      <c r="F18" s="319"/>
      <c r="G18" s="307"/>
      <c r="H18" s="319"/>
      <c r="I18" s="7"/>
      <c r="J18" s="8"/>
      <c r="K18" s="7"/>
      <c r="L18" s="8"/>
      <c r="M18" s="7"/>
      <c r="N18" s="8"/>
    </row>
    <row r="19" spans="1:14" ht="15.75" customHeight="1" thickBot="1">
      <c r="A19" s="304"/>
      <c r="B19" s="114" t="s">
        <v>101</v>
      </c>
      <c r="C19" s="126">
        <v>17.25</v>
      </c>
      <c r="D19" s="8">
        <v>45.412</v>
      </c>
      <c r="E19" s="306"/>
      <c r="F19" s="319"/>
      <c r="G19" s="307"/>
      <c r="H19" s="319"/>
      <c r="I19" s="7"/>
      <c r="J19" s="8"/>
      <c r="K19" s="7"/>
      <c r="L19" s="8"/>
      <c r="M19" s="7"/>
      <c r="N19" s="8"/>
    </row>
    <row r="20" spans="1:14" ht="15" customHeight="1" thickTop="1">
      <c r="A20" s="303" t="s">
        <v>19</v>
      </c>
      <c r="B20" s="109" t="s">
        <v>95</v>
      </c>
      <c r="C20" s="125">
        <v>2700</v>
      </c>
      <c r="D20" s="6">
        <f>5.91+2.971+0.093</f>
        <v>8.974</v>
      </c>
      <c r="E20" s="305">
        <v>46</v>
      </c>
      <c r="F20" s="234">
        <v>25.76</v>
      </c>
      <c r="G20" s="232">
        <f>317*84</f>
        <v>26628</v>
      </c>
      <c r="H20" s="234">
        <v>12.33</v>
      </c>
      <c r="I20" s="14"/>
      <c r="J20" s="15"/>
      <c r="K20" s="14"/>
      <c r="L20" s="15"/>
      <c r="M20" s="14"/>
      <c r="N20" s="15"/>
    </row>
    <row r="21" spans="1:14" ht="15" customHeight="1">
      <c r="A21" s="304"/>
      <c r="B21" s="114" t="s">
        <v>102</v>
      </c>
      <c r="C21" s="126">
        <v>0</v>
      </c>
      <c r="D21" s="8">
        <f>3.94+0.743+0.093</f>
        <v>4.776</v>
      </c>
      <c r="E21" s="306"/>
      <c r="F21" s="319"/>
      <c r="G21" s="307"/>
      <c r="H21" s="319"/>
      <c r="I21" s="7"/>
      <c r="J21" s="8"/>
      <c r="K21" s="7"/>
      <c r="L21" s="8"/>
      <c r="M21" s="7"/>
      <c r="N21" s="8"/>
    </row>
    <row r="22" spans="1:14" ht="15" customHeight="1" thickBot="1">
      <c r="A22" s="304"/>
      <c r="B22" s="114" t="s">
        <v>101</v>
      </c>
      <c r="C22" s="126">
        <v>17.25</v>
      </c>
      <c r="D22" s="8">
        <v>45.412</v>
      </c>
      <c r="E22" s="306"/>
      <c r="F22" s="319"/>
      <c r="G22" s="307"/>
      <c r="H22" s="319"/>
      <c r="I22" s="7"/>
      <c r="J22" s="8"/>
      <c r="K22" s="7"/>
      <c r="L22" s="8"/>
      <c r="M22" s="7"/>
      <c r="N22" s="8"/>
    </row>
    <row r="23" spans="1:14" ht="13.5" thickTop="1">
      <c r="A23" s="303" t="s">
        <v>20</v>
      </c>
      <c r="B23" s="109" t="s">
        <v>95</v>
      </c>
      <c r="C23" s="125">
        <v>150</v>
      </c>
      <c r="D23" s="6">
        <f>5.91+2.971+0.093</f>
        <v>8.974</v>
      </c>
      <c r="E23" s="305">
        <v>59</v>
      </c>
      <c r="F23" s="234">
        <v>25.76</v>
      </c>
      <c r="G23" s="232">
        <f>317*84</f>
        <v>26628</v>
      </c>
      <c r="H23" s="234">
        <v>12.33</v>
      </c>
      <c r="I23" s="14"/>
      <c r="J23" s="15"/>
      <c r="K23" s="14"/>
      <c r="L23" s="15"/>
      <c r="M23" s="14"/>
      <c r="N23" s="15"/>
    </row>
    <row r="24" spans="1:14" ht="12.75">
      <c r="A24" s="304"/>
      <c r="B24" s="114" t="s">
        <v>102</v>
      </c>
      <c r="C24" s="126">
        <v>0</v>
      </c>
      <c r="D24" s="8">
        <f>3.94+0.743+0.093</f>
        <v>4.776</v>
      </c>
      <c r="E24" s="306"/>
      <c r="F24" s="319"/>
      <c r="G24" s="307"/>
      <c r="H24" s="319"/>
      <c r="I24" s="7"/>
      <c r="J24" s="8"/>
      <c r="K24" s="7"/>
      <c r="L24" s="8"/>
      <c r="M24" s="7"/>
      <c r="N24" s="8"/>
    </row>
    <row r="25" spans="1:14" ht="13.5" thickBot="1">
      <c r="A25" s="304"/>
      <c r="B25" s="114" t="s">
        <v>101</v>
      </c>
      <c r="C25" s="126">
        <v>17.25</v>
      </c>
      <c r="D25" s="8">
        <v>45.412</v>
      </c>
      <c r="E25" s="306"/>
      <c r="F25" s="319"/>
      <c r="G25" s="307"/>
      <c r="H25" s="319"/>
      <c r="I25" s="7"/>
      <c r="J25" s="8"/>
      <c r="K25" s="7"/>
      <c r="L25" s="8"/>
      <c r="M25" s="7"/>
      <c r="N25" s="8"/>
    </row>
    <row r="26" spans="1:14" ht="12.75">
      <c r="A26" s="303" t="s">
        <v>69</v>
      </c>
      <c r="B26" s="109" t="s">
        <v>95</v>
      </c>
      <c r="C26" s="125"/>
      <c r="D26" s="15"/>
      <c r="E26" s="305"/>
      <c r="F26" s="234"/>
      <c r="G26" s="232"/>
      <c r="H26" s="234"/>
      <c r="I26" s="14"/>
      <c r="J26" s="15"/>
      <c r="K26" s="14"/>
      <c r="L26" s="15"/>
      <c r="M26" s="14"/>
      <c r="N26" s="15"/>
    </row>
    <row r="27" spans="1:14" ht="12.75">
      <c r="A27" s="304"/>
      <c r="B27" s="114" t="s">
        <v>102</v>
      </c>
      <c r="C27" s="126"/>
      <c r="D27" s="8"/>
      <c r="E27" s="306"/>
      <c r="F27" s="319"/>
      <c r="G27" s="307"/>
      <c r="H27" s="319"/>
      <c r="I27" s="7"/>
      <c r="J27" s="8"/>
      <c r="K27" s="7"/>
      <c r="L27" s="8"/>
      <c r="M27" s="7"/>
      <c r="N27" s="8"/>
    </row>
    <row r="28" spans="1:14" ht="12.75">
      <c r="A28" s="304"/>
      <c r="B28" s="114" t="s">
        <v>101</v>
      </c>
      <c r="C28" s="126"/>
      <c r="D28" s="8"/>
      <c r="E28" s="306"/>
      <c r="F28" s="319"/>
      <c r="G28" s="307"/>
      <c r="H28" s="319"/>
      <c r="I28" s="7"/>
      <c r="J28" s="8"/>
      <c r="K28" s="7"/>
      <c r="L28" s="8"/>
      <c r="M28" s="7"/>
      <c r="N28" s="8"/>
    </row>
    <row r="29" spans="1:14" ht="13.5" thickBot="1">
      <c r="A29" s="315"/>
      <c r="B29" s="112" t="s">
        <v>96</v>
      </c>
      <c r="C29" s="126"/>
      <c r="D29" s="8"/>
      <c r="E29" s="312"/>
      <c r="F29" s="235"/>
      <c r="G29" s="233"/>
      <c r="H29" s="235"/>
      <c r="I29" s="21"/>
      <c r="J29" s="22"/>
      <c r="K29" s="21"/>
      <c r="L29" s="22"/>
      <c r="M29" s="21"/>
      <c r="N29" s="22"/>
    </row>
    <row r="30" spans="1:14" ht="12.75">
      <c r="A30" s="303" t="s">
        <v>70</v>
      </c>
      <c r="B30" s="109" t="s">
        <v>95</v>
      </c>
      <c r="C30" s="125"/>
      <c r="D30" s="15"/>
      <c r="E30" s="305"/>
      <c r="F30" s="228"/>
      <c r="G30" s="232"/>
      <c r="H30" s="228"/>
      <c r="I30" s="14"/>
      <c r="J30" s="15"/>
      <c r="K30" s="14"/>
      <c r="L30" s="15"/>
      <c r="M30" s="14"/>
      <c r="N30" s="15"/>
    </row>
    <row r="31" spans="1:14" ht="12.75">
      <c r="A31" s="304"/>
      <c r="B31" s="114" t="s">
        <v>102</v>
      </c>
      <c r="C31" s="126"/>
      <c r="D31" s="8"/>
      <c r="E31" s="306"/>
      <c r="F31" s="222"/>
      <c r="G31" s="307"/>
      <c r="H31" s="222"/>
      <c r="I31" s="7"/>
      <c r="J31" s="8"/>
      <c r="K31" s="7"/>
      <c r="L31" s="8"/>
      <c r="M31" s="7"/>
      <c r="N31" s="8"/>
    </row>
    <row r="32" spans="1:14" ht="12.75">
      <c r="A32" s="304"/>
      <c r="B32" s="114" t="s">
        <v>101</v>
      </c>
      <c r="C32" s="126"/>
      <c r="D32" s="8"/>
      <c r="E32" s="306"/>
      <c r="F32" s="222"/>
      <c r="G32" s="307"/>
      <c r="H32" s="222"/>
      <c r="I32" s="7"/>
      <c r="J32" s="8"/>
      <c r="K32" s="7"/>
      <c r="L32" s="8"/>
      <c r="M32" s="7"/>
      <c r="N32" s="8"/>
    </row>
    <row r="33" spans="1:14" ht="12.75">
      <c r="A33" s="315"/>
      <c r="B33" s="112" t="s">
        <v>96</v>
      </c>
      <c r="C33" s="126"/>
      <c r="D33" s="8"/>
      <c r="E33" s="312"/>
      <c r="F33" s="229"/>
      <c r="G33" s="233"/>
      <c r="H33" s="229"/>
      <c r="I33" s="21"/>
      <c r="J33" s="22"/>
      <c r="K33" s="21"/>
      <c r="L33" s="22"/>
      <c r="M33" s="21"/>
      <c r="N33" s="22"/>
    </row>
    <row r="34" spans="1:14" ht="12.75">
      <c r="A34" s="303" t="s">
        <v>22</v>
      </c>
      <c r="B34" s="116" t="s">
        <v>95</v>
      </c>
      <c r="C34" s="125"/>
      <c r="D34" s="15"/>
      <c r="E34" s="305"/>
      <c r="F34" s="228"/>
      <c r="G34" s="232"/>
      <c r="H34" s="228"/>
      <c r="I34" s="21"/>
      <c r="J34" s="22"/>
      <c r="K34" s="21"/>
      <c r="L34" s="22"/>
      <c r="M34" s="21"/>
      <c r="N34" s="22"/>
    </row>
    <row r="35" spans="1:14" ht="12.75">
      <c r="A35" s="304"/>
      <c r="B35" s="112" t="s">
        <v>96</v>
      </c>
      <c r="C35" s="126"/>
      <c r="D35" s="8"/>
      <c r="E35" s="306"/>
      <c r="F35" s="222"/>
      <c r="G35" s="307"/>
      <c r="H35" s="222"/>
      <c r="I35" s="21"/>
      <c r="J35" s="22"/>
      <c r="K35" s="21"/>
      <c r="L35" s="22"/>
      <c r="M35" s="21"/>
      <c r="N35" s="22"/>
    </row>
    <row r="36" spans="1:14" ht="12.75">
      <c r="A36" s="304"/>
      <c r="B36" s="116" t="s">
        <v>95</v>
      </c>
      <c r="C36" s="126"/>
      <c r="D36" s="8"/>
      <c r="E36" s="306"/>
      <c r="F36" s="222"/>
      <c r="G36" s="307"/>
      <c r="H36" s="222"/>
      <c r="I36" s="21"/>
      <c r="J36" s="22"/>
      <c r="K36" s="21"/>
      <c r="L36" s="22"/>
      <c r="M36" s="21"/>
      <c r="N36" s="22"/>
    </row>
    <row r="37" spans="1:14" ht="12.75">
      <c r="A37" s="315"/>
      <c r="B37" s="112" t="s">
        <v>96</v>
      </c>
      <c r="C37" s="126"/>
      <c r="D37" s="8"/>
      <c r="E37" s="312"/>
      <c r="F37" s="229"/>
      <c r="G37" s="233"/>
      <c r="H37" s="229"/>
      <c r="I37" s="4"/>
      <c r="J37" s="5"/>
      <c r="K37" s="4"/>
      <c r="L37" s="5"/>
      <c r="M37" s="4"/>
      <c r="N37" s="5"/>
    </row>
    <row r="38" spans="1:14" ht="12.75">
      <c r="A38" s="303" t="s">
        <v>23</v>
      </c>
      <c r="B38" s="116" t="s">
        <v>95</v>
      </c>
      <c r="C38" s="125"/>
      <c r="D38" s="15"/>
      <c r="E38" s="305"/>
      <c r="F38" s="228"/>
      <c r="G38" s="232"/>
      <c r="H38" s="228"/>
      <c r="I38" s="4"/>
      <c r="J38" s="5"/>
      <c r="K38" s="4"/>
      <c r="L38" s="5"/>
      <c r="M38" s="4"/>
      <c r="N38" s="5"/>
    </row>
    <row r="39" spans="1:14" ht="15" customHeight="1">
      <c r="A39" s="304"/>
      <c r="B39" s="112" t="s">
        <v>96</v>
      </c>
      <c r="C39" s="126"/>
      <c r="D39" s="8"/>
      <c r="E39" s="306"/>
      <c r="F39" s="222"/>
      <c r="G39" s="307"/>
      <c r="H39" s="222"/>
      <c r="I39" s="4"/>
      <c r="J39" s="5"/>
      <c r="K39" s="4"/>
      <c r="L39" s="5"/>
      <c r="M39" s="4"/>
      <c r="N39" s="5"/>
    </row>
    <row r="40" spans="1:14" ht="15" customHeight="1">
      <c r="A40" s="304"/>
      <c r="B40" s="116" t="s">
        <v>95</v>
      </c>
      <c r="C40" s="126"/>
      <c r="D40" s="8"/>
      <c r="E40" s="306"/>
      <c r="F40" s="222"/>
      <c r="G40" s="307"/>
      <c r="H40" s="222"/>
      <c r="I40" s="4"/>
      <c r="J40" s="5"/>
      <c r="K40" s="4"/>
      <c r="L40" s="5"/>
      <c r="M40" s="4"/>
      <c r="N40" s="5"/>
    </row>
    <row r="41" spans="1:14" ht="12.75">
      <c r="A41" s="315"/>
      <c r="B41" s="112" t="s">
        <v>96</v>
      </c>
      <c r="C41" s="126"/>
      <c r="D41" s="8"/>
      <c r="E41" s="312"/>
      <c r="F41" s="229"/>
      <c r="G41" s="233"/>
      <c r="H41" s="229"/>
      <c r="I41" s="4"/>
      <c r="J41" s="5"/>
      <c r="K41" s="4"/>
      <c r="L41" s="5"/>
      <c r="M41" s="4"/>
      <c r="N41" s="5"/>
    </row>
    <row r="42" spans="1:14" ht="12.75">
      <c r="A42" s="303" t="s">
        <v>24</v>
      </c>
      <c r="B42" s="116" t="s">
        <v>95</v>
      </c>
      <c r="C42" s="125"/>
      <c r="D42" s="15"/>
      <c r="E42" s="305"/>
      <c r="F42" s="228"/>
      <c r="G42" s="232"/>
      <c r="H42" s="228"/>
      <c r="I42" s="4"/>
      <c r="J42" s="5"/>
      <c r="K42" s="4"/>
      <c r="L42" s="5"/>
      <c r="M42" s="4"/>
      <c r="N42" s="5"/>
    </row>
    <row r="43" spans="1:14" ht="15" customHeight="1" thickBot="1">
      <c r="A43" s="304"/>
      <c r="B43" s="118" t="s">
        <v>96</v>
      </c>
      <c r="C43" s="126"/>
      <c r="D43" s="8"/>
      <c r="E43" s="306"/>
      <c r="F43" s="222"/>
      <c r="G43" s="307"/>
      <c r="H43" s="222"/>
      <c r="I43" s="4"/>
      <c r="J43" s="5"/>
      <c r="K43" s="4"/>
      <c r="L43" s="5"/>
      <c r="M43" s="4"/>
      <c r="N43" s="5"/>
    </row>
    <row r="44" spans="1:14" ht="15" customHeight="1">
      <c r="A44" s="304"/>
      <c r="B44" s="116" t="s">
        <v>95</v>
      </c>
      <c r="C44" s="126"/>
      <c r="D44" s="8"/>
      <c r="E44" s="306"/>
      <c r="F44" s="222"/>
      <c r="G44" s="307"/>
      <c r="H44" s="222"/>
      <c r="I44" s="4"/>
      <c r="J44" s="5"/>
      <c r="K44" s="4"/>
      <c r="L44" s="5"/>
      <c r="M44" s="4"/>
      <c r="N44" s="5"/>
    </row>
    <row r="45" spans="1:14" ht="13.5" thickBot="1">
      <c r="A45" s="315"/>
      <c r="B45" s="118" t="s">
        <v>96</v>
      </c>
      <c r="C45" s="126"/>
      <c r="D45" s="8"/>
      <c r="E45" s="312"/>
      <c r="F45" s="229"/>
      <c r="G45" s="233"/>
      <c r="H45" s="229"/>
      <c r="I45" s="4"/>
      <c r="J45" s="5"/>
      <c r="K45" s="4"/>
      <c r="L45" s="5"/>
      <c r="M45" s="4"/>
      <c r="N45" s="5"/>
    </row>
    <row r="46" spans="1:14" ht="12.75">
      <c r="A46" s="303" t="s">
        <v>25</v>
      </c>
      <c r="B46" s="116" t="s">
        <v>95</v>
      </c>
      <c r="C46" s="125"/>
      <c r="D46" s="15"/>
      <c r="E46" s="305"/>
      <c r="F46" s="228"/>
      <c r="G46" s="232"/>
      <c r="H46" s="228"/>
      <c r="I46" s="4"/>
      <c r="J46" s="5"/>
      <c r="K46" s="4"/>
      <c r="L46" s="5"/>
      <c r="M46" s="4"/>
      <c r="N46" s="5"/>
    </row>
    <row r="47" spans="1:14" ht="15" customHeight="1" thickBot="1">
      <c r="A47" s="304"/>
      <c r="B47" s="118" t="s">
        <v>96</v>
      </c>
      <c r="C47" s="126"/>
      <c r="D47" s="8"/>
      <c r="E47" s="306"/>
      <c r="F47" s="222"/>
      <c r="G47" s="307"/>
      <c r="H47" s="222"/>
      <c r="I47" s="4"/>
      <c r="J47" s="5"/>
      <c r="K47" s="4"/>
      <c r="L47" s="5"/>
      <c r="M47" s="4"/>
      <c r="N47" s="5"/>
    </row>
    <row r="48" spans="1:14" ht="15" customHeight="1">
      <c r="A48" s="304"/>
      <c r="B48" s="116" t="s">
        <v>95</v>
      </c>
      <c r="C48" s="126"/>
      <c r="D48" s="8"/>
      <c r="E48" s="306"/>
      <c r="F48" s="222"/>
      <c r="G48" s="307"/>
      <c r="H48" s="222"/>
      <c r="I48" s="4"/>
      <c r="J48" s="5"/>
      <c r="K48" s="4"/>
      <c r="L48" s="5"/>
      <c r="M48" s="4"/>
      <c r="N48" s="5"/>
    </row>
    <row r="49" spans="1:14" ht="13.5" thickBot="1">
      <c r="A49" s="315"/>
      <c r="B49" s="118" t="s">
        <v>96</v>
      </c>
      <c r="C49" s="126"/>
      <c r="D49" s="8"/>
      <c r="E49" s="312"/>
      <c r="F49" s="229"/>
      <c r="G49" s="233"/>
      <c r="H49" s="229"/>
      <c r="I49" s="4"/>
      <c r="J49" s="5"/>
      <c r="K49" s="4"/>
      <c r="L49" s="5"/>
      <c r="M49" s="4"/>
      <c r="N49" s="5"/>
    </row>
    <row r="50" spans="1:14" ht="12.75">
      <c r="A50" s="230" t="s">
        <v>26</v>
      </c>
      <c r="B50" s="116" t="s">
        <v>95</v>
      </c>
      <c r="C50" s="80"/>
      <c r="D50" s="80"/>
      <c r="E50" s="323"/>
      <c r="F50" s="228"/>
      <c r="G50" s="232"/>
      <c r="H50" s="228"/>
      <c r="I50" s="14"/>
      <c r="J50" s="15"/>
      <c r="K50" s="14"/>
      <c r="L50" s="15"/>
      <c r="M50" s="14"/>
      <c r="N50" s="15"/>
    </row>
    <row r="51" spans="1:14" ht="15" customHeight="1" thickBot="1">
      <c r="A51" s="322"/>
      <c r="B51" s="118" t="s">
        <v>96</v>
      </c>
      <c r="C51" s="81"/>
      <c r="D51" s="81"/>
      <c r="E51" s="324"/>
      <c r="F51" s="222"/>
      <c r="G51" s="307"/>
      <c r="H51" s="222"/>
      <c r="I51" s="14"/>
      <c r="J51" s="15"/>
      <c r="K51" s="14"/>
      <c r="L51" s="15"/>
      <c r="M51" s="14"/>
      <c r="N51" s="15"/>
    </row>
    <row r="52" spans="1:14" ht="15" customHeight="1">
      <c r="A52" s="322"/>
      <c r="B52" s="116" t="s">
        <v>95</v>
      </c>
      <c r="C52" s="81"/>
      <c r="D52" s="81"/>
      <c r="E52" s="324"/>
      <c r="F52" s="222"/>
      <c r="G52" s="307"/>
      <c r="H52" s="222"/>
      <c r="I52" s="14"/>
      <c r="J52" s="15"/>
      <c r="K52" s="14"/>
      <c r="L52" s="15"/>
      <c r="M52" s="14"/>
      <c r="N52" s="15"/>
    </row>
    <row r="53" spans="1:14" ht="13.5" thickBot="1">
      <c r="A53" s="214"/>
      <c r="B53" s="118" t="s">
        <v>96</v>
      </c>
      <c r="C53" s="82"/>
      <c r="D53" s="82"/>
      <c r="E53" s="325"/>
      <c r="F53" s="202"/>
      <c r="G53" s="194"/>
      <c r="H53" s="202"/>
      <c r="I53" s="2"/>
      <c r="J53" s="3"/>
      <c r="K53" s="2"/>
      <c r="L53" s="3"/>
      <c r="M53" s="2"/>
      <c r="N53" s="3"/>
    </row>
    <row r="54" spans="1:14" ht="13.5" thickTop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37" customFormat="1" ht="12.75">
      <c r="A55" s="204" t="s">
        <v>32</v>
      </c>
      <c r="B55" s="204"/>
      <c r="C55" s="204"/>
      <c r="D55" s="205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s="37" customFormat="1" ht="12.75">
      <c r="A56" s="33"/>
      <c r="B56" s="32" t="s">
        <v>33</v>
      </c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204" t="s">
        <v>35</v>
      </c>
      <c r="C57" s="204"/>
      <c r="D57" s="204"/>
      <c r="E57" s="205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37" customFormat="1" ht="12.75">
      <c r="A58" s="33"/>
      <c r="B58" s="204" t="s">
        <v>34</v>
      </c>
      <c r="C58" s="204"/>
      <c r="D58" s="204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37" customFormat="1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7" ht="14.25">
      <c r="A60" s="30"/>
      <c r="B60" s="30"/>
      <c r="C60" s="30"/>
      <c r="D60" s="30"/>
      <c r="E60" s="30"/>
      <c r="F60" s="30"/>
      <c r="G60" s="30"/>
    </row>
    <row r="61" spans="1:7" ht="14.25">
      <c r="A61" s="30"/>
      <c r="B61" s="30"/>
      <c r="C61" s="30"/>
      <c r="D61" s="30"/>
      <c r="E61" s="30"/>
      <c r="F61" s="30"/>
      <c r="G61" s="30"/>
    </row>
    <row r="62" spans="1:7" ht="14.25">
      <c r="A62" s="30"/>
      <c r="B62" s="30"/>
      <c r="C62" s="30"/>
      <c r="D62" s="30"/>
      <c r="E62" s="30"/>
      <c r="F62" s="30"/>
      <c r="G62" s="30"/>
    </row>
    <row r="63" spans="1:7" ht="14.25">
      <c r="A63" s="30"/>
      <c r="B63" s="30"/>
      <c r="C63" s="30"/>
      <c r="D63" s="30"/>
      <c r="E63" s="30"/>
      <c r="F63" s="30"/>
      <c r="G63" s="30"/>
    </row>
    <row r="64" spans="1:7" ht="14.25">
      <c r="A64" s="30"/>
      <c r="B64" s="30"/>
      <c r="C64" s="30"/>
      <c r="D64" s="30"/>
      <c r="E64" s="30"/>
      <c r="F64" s="30"/>
      <c r="G64" s="30"/>
    </row>
  </sheetData>
  <mergeCells count="79">
    <mergeCell ref="B9:C10"/>
    <mergeCell ref="H50:H53"/>
    <mergeCell ref="A50:A53"/>
    <mergeCell ref="E50:E53"/>
    <mergeCell ref="F50:F53"/>
    <mergeCell ref="G50:G53"/>
    <mergeCell ref="H46:H49"/>
    <mergeCell ref="A46:A49"/>
    <mergeCell ref="E46:E49"/>
    <mergeCell ref="F46:F49"/>
    <mergeCell ref="G46:G49"/>
    <mergeCell ref="A34:A37"/>
    <mergeCell ref="G34:G37"/>
    <mergeCell ref="H34:H37"/>
    <mergeCell ref="E34:E37"/>
    <mergeCell ref="F34:F37"/>
    <mergeCell ref="A38:A41"/>
    <mergeCell ref="F38:F41"/>
    <mergeCell ref="G38:G41"/>
    <mergeCell ref="H38:H41"/>
    <mergeCell ref="H30:H33"/>
    <mergeCell ref="A30:A33"/>
    <mergeCell ref="E30:E33"/>
    <mergeCell ref="F30:F33"/>
    <mergeCell ref="G30:G33"/>
    <mergeCell ref="H17:H19"/>
    <mergeCell ref="A17:A19"/>
    <mergeCell ref="E17:E19"/>
    <mergeCell ref="F17:F19"/>
    <mergeCell ref="G17:G19"/>
    <mergeCell ref="I1:K1"/>
    <mergeCell ref="I2:K2"/>
    <mergeCell ref="I3:K3"/>
    <mergeCell ref="K9:L9"/>
    <mergeCell ref="F11:F13"/>
    <mergeCell ref="G11:G13"/>
    <mergeCell ref="H11:H13"/>
    <mergeCell ref="G14:G16"/>
    <mergeCell ref="H14:H16"/>
    <mergeCell ref="M9:N9"/>
    <mergeCell ref="A55:D55"/>
    <mergeCell ref="A6:N7"/>
    <mergeCell ref="A8:A10"/>
    <mergeCell ref="B8:D8"/>
    <mergeCell ref="E8:F8"/>
    <mergeCell ref="G8:N8"/>
    <mergeCell ref="D9:D10"/>
    <mergeCell ref="E11:E13"/>
    <mergeCell ref="H20:H22"/>
    <mergeCell ref="B57:E57"/>
    <mergeCell ref="B58:D58"/>
    <mergeCell ref="A11:A13"/>
    <mergeCell ref="I9:J9"/>
    <mergeCell ref="E9:E10"/>
    <mergeCell ref="F9:F10"/>
    <mergeCell ref="G9:H9"/>
    <mergeCell ref="A14:A16"/>
    <mergeCell ref="F14:F16"/>
    <mergeCell ref="E14:E16"/>
    <mergeCell ref="A20:A22"/>
    <mergeCell ref="E20:E22"/>
    <mergeCell ref="F20:F22"/>
    <mergeCell ref="G20:G22"/>
    <mergeCell ref="H23:H25"/>
    <mergeCell ref="A23:A25"/>
    <mergeCell ref="E23:E25"/>
    <mergeCell ref="F23:F25"/>
    <mergeCell ref="G23:G25"/>
    <mergeCell ref="H26:H29"/>
    <mergeCell ref="A26:A29"/>
    <mergeCell ref="E26:E29"/>
    <mergeCell ref="F26:F29"/>
    <mergeCell ref="G26:G29"/>
    <mergeCell ref="E38:E41"/>
    <mergeCell ref="H42:H45"/>
    <mergeCell ref="A42:A45"/>
    <mergeCell ref="E42:E45"/>
    <mergeCell ref="F42:F45"/>
    <mergeCell ref="G42:G45"/>
  </mergeCells>
  <printOptions/>
  <pageMargins left="0.29" right="0.2" top="0.43" bottom="0.34" header="0.5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C21" sqref="C21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321" t="s">
        <v>29</v>
      </c>
      <c r="J1" s="321"/>
      <c r="K1" s="321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321" t="s">
        <v>2</v>
      </c>
      <c r="J2" s="321"/>
      <c r="K2" s="321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321" t="s">
        <v>3</v>
      </c>
      <c r="J3" s="321"/>
      <c r="K3" s="321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113</v>
      </c>
      <c r="J4" s="27"/>
      <c r="K4" s="27"/>
      <c r="L4" s="43" t="s">
        <v>114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6.5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3.5" thickTop="1">
      <c r="A9" s="224"/>
      <c r="B9" s="211" t="s">
        <v>8</v>
      </c>
      <c r="C9" s="210"/>
      <c r="D9" s="221" t="s">
        <v>9</v>
      </c>
      <c r="E9" s="200" t="s">
        <v>10</v>
      </c>
      <c r="F9" s="221" t="s">
        <v>9</v>
      </c>
      <c r="G9" s="327" t="s">
        <v>27</v>
      </c>
      <c r="H9" s="328"/>
      <c r="I9" s="236" t="s">
        <v>28</v>
      </c>
      <c r="J9" s="237"/>
      <c r="K9" s="236" t="s">
        <v>13</v>
      </c>
      <c r="L9" s="237"/>
      <c r="M9" s="236" t="s">
        <v>14</v>
      </c>
      <c r="N9" s="237"/>
    </row>
    <row r="10" spans="1:14" ht="15" thickBot="1">
      <c r="A10" s="225"/>
      <c r="B10" s="318"/>
      <c r="C10" s="193"/>
      <c r="D10" s="202"/>
      <c r="E10" s="201"/>
      <c r="F10" s="202"/>
      <c r="G10" s="18" t="s">
        <v>120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0" t="s">
        <v>16</v>
      </c>
      <c r="B11" s="109" t="s">
        <v>95</v>
      </c>
      <c r="C11" s="93">
        <v>3270</v>
      </c>
      <c r="D11" s="6">
        <f>5.25+2.599+0.093</f>
        <v>7.942</v>
      </c>
      <c r="E11" s="200">
        <v>149</v>
      </c>
      <c r="F11" s="221">
        <v>22.89</v>
      </c>
      <c r="G11" s="209">
        <f>150*84</f>
        <v>12600</v>
      </c>
      <c r="H11" s="240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15"/>
      <c r="B12" s="112" t="s">
        <v>118</v>
      </c>
      <c r="C12" s="124">
        <v>17.25</v>
      </c>
      <c r="D12" s="22">
        <v>45.412</v>
      </c>
      <c r="E12" s="312"/>
      <c r="F12" s="229"/>
      <c r="G12" s="233"/>
      <c r="H12" s="235"/>
      <c r="I12" s="21"/>
      <c r="J12" s="22"/>
      <c r="K12" s="21"/>
      <c r="L12" s="22"/>
      <c r="M12" s="21"/>
      <c r="N12" s="22"/>
    </row>
    <row r="13" spans="1:14" ht="15" customHeight="1" thickTop="1">
      <c r="A13" s="303" t="s">
        <v>17</v>
      </c>
      <c r="B13" s="114" t="s">
        <v>95</v>
      </c>
      <c r="C13" s="126">
        <v>2280</v>
      </c>
      <c r="D13" s="6">
        <f>5.25+2.599+0.093</f>
        <v>7.942</v>
      </c>
      <c r="E13" s="305">
        <f>100</f>
        <v>100</v>
      </c>
      <c r="F13" s="228">
        <v>22.89</v>
      </c>
      <c r="G13" s="232">
        <f>150*84</f>
        <v>12600</v>
      </c>
      <c r="H13" s="234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315"/>
      <c r="B14" s="114" t="s">
        <v>96</v>
      </c>
      <c r="C14" s="126">
        <v>17.25</v>
      </c>
      <c r="D14" s="22">
        <v>45.412</v>
      </c>
      <c r="E14" s="312"/>
      <c r="F14" s="229"/>
      <c r="G14" s="233"/>
      <c r="H14" s="235"/>
      <c r="I14" s="7"/>
      <c r="J14" s="8"/>
      <c r="K14" s="7"/>
      <c r="L14" s="8"/>
      <c r="M14" s="7"/>
      <c r="N14" s="8"/>
    </row>
    <row r="15" spans="1:14" ht="15" customHeight="1" thickTop="1">
      <c r="A15" s="303" t="s">
        <v>18</v>
      </c>
      <c r="B15" s="116" t="s">
        <v>95</v>
      </c>
      <c r="C15" s="125">
        <v>2160</v>
      </c>
      <c r="D15" s="6">
        <f>5.25+2.599+0.093</f>
        <v>7.942</v>
      </c>
      <c r="E15" s="305">
        <v>135</v>
      </c>
      <c r="F15" s="228">
        <v>22.89</v>
      </c>
      <c r="G15" s="232">
        <f>150*84</f>
        <v>12600</v>
      </c>
      <c r="H15" s="234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15"/>
      <c r="B16" s="112" t="s">
        <v>96</v>
      </c>
      <c r="C16" s="124">
        <v>17.25</v>
      </c>
      <c r="D16" s="22">
        <v>45.412</v>
      </c>
      <c r="E16" s="312"/>
      <c r="F16" s="229"/>
      <c r="G16" s="233"/>
      <c r="H16" s="235"/>
      <c r="I16" s="21"/>
      <c r="J16" s="22"/>
      <c r="K16" s="21"/>
      <c r="L16" s="22"/>
      <c r="M16" s="21"/>
      <c r="N16" s="22"/>
    </row>
    <row r="17" spans="1:14" ht="15" customHeight="1" thickTop="1">
      <c r="A17" s="303" t="s">
        <v>19</v>
      </c>
      <c r="B17" s="116" t="s">
        <v>95</v>
      </c>
      <c r="C17" s="125">
        <v>1710</v>
      </c>
      <c r="D17" s="6">
        <f>5.25+2.599+0.093</f>
        <v>7.942</v>
      </c>
      <c r="E17" s="305">
        <v>131</v>
      </c>
      <c r="F17" s="228">
        <v>25.76</v>
      </c>
      <c r="G17" s="232">
        <f>150*84</f>
        <v>12600</v>
      </c>
      <c r="H17" s="234">
        <v>12.33</v>
      </c>
      <c r="I17" s="14"/>
      <c r="J17" s="15"/>
      <c r="K17" s="14"/>
      <c r="L17" s="15"/>
      <c r="M17" s="14"/>
      <c r="N17" s="15"/>
    </row>
    <row r="18" spans="1:14" ht="13.5" thickBot="1">
      <c r="A18" s="315"/>
      <c r="B18" s="112" t="s">
        <v>96</v>
      </c>
      <c r="C18" s="124">
        <v>17.25</v>
      </c>
      <c r="D18" s="22">
        <v>45.412</v>
      </c>
      <c r="E18" s="312"/>
      <c r="F18" s="229"/>
      <c r="G18" s="233"/>
      <c r="H18" s="235"/>
      <c r="I18" s="21"/>
      <c r="J18" s="22"/>
      <c r="K18" s="21"/>
      <c r="L18" s="22"/>
      <c r="M18" s="21"/>
      <c r="N18" s="22"/>
    </row>
    <row r="19" spans="1:14" ht="13.5" thickTop="1">
      <c r="A19" s="303" t="s">
        <v>20</v>
      </c>
      <c r="B19" s="116" t="s">
        <v>95</v>
      </c>
      <c r="C19" s="125">
        <v>720</v>
      </c>
      <c r="D19" s="6">
        <f>5.25+2.599+0.093</f>
        <v>7.942</v>
      </c>
      <c r="E19" s="305">
        <v>133</v>
      </c>
      <c r="F19" s="228">
        <v>25.76</v>
      </c>
      <c r="G19" s="232">
        <f>150*84</f>
        <v>12600</v>
      </c>
      <c r="H19" s="228">
        <v>12.33</v>
      </c>
      <c r="I19" s="14"/>
      <c r="J19" s="15"/>
      <c r="K19" s="14"/>
      <c r="L19" s="15"/>
      <c r="M19" s="14"/>
      <c r="N19" s="15"/>
    </row>
    <row r="20" spans="1:14" ht="12.75">
      <c r="A20" s="315"/>
      <c r="B20" s="112" t="s">
        <v>96</v>
      </c>
      <c r="C20" s="124">
        <v>17.25</v>
      </c>
      <c r="D20" s="22">
        <v>45.412</v>
      </c>
      <c r="E20" s="312"/>
      <c r="F20" s="229"/>
      <c r="G20" s="233"/>
      <c r="H20" s="229"/>
      <c r="I20" s="21"/>
      <c r="J20" s="22"/>
      <c r="K20" s="21"/>
      <c r="L20" s="22"/>
      <c r="M20" s="21"/>
      <c r="N20" s="22"/>
    </row>
    <row r="21" spans="1:14" ht="12.75">
      <c r="A21" s="303" t="s">
        <v>69</v>
      </c>
      <c r="B21" s="116" t="s">
        <v>95</v>
      </c>
      <c r="C21" s="125"/>
      <c r="D21" s="15"/>
      <c r="E21" s="305"/>
      <c r="F21" s="228"/>
      <c r="G21" s="232"/>
      <c r="H21" s="228"/>
      <c r="I21" s="14"/>
      <c r="J21" s="15"/>
      <c r="K21" s="14"/>
      <c r="L21" s="15"/>
      <c r="M21" s="14"/>
      <c r="N21" s="15"/>
    </row>
    <row r="22" spans="1:14" ht="12.75">
      <c r="A22" s="315"/>
      <c r="B22" s="112" t="s">
        <v>96</v>
      </c>
      <c r="C22" s="124"/>
      <c r="D22" s="22"/>
      <c r="E22" s="312"/>
      <c r="F22" s="229"/>
      <c r="G22" s="233"/>
      <c r="H22" s="229"/>
      <c r="I22" s="21"/>
      <c r="J22" s="22"/>
      <c r="K22" s="21"/>
      <c r="L22" s="22"/>
      <c r="M22" s="21"/>
      <c r="N22" s="22"/>
    </row>
    <row r="23" spans="1:14" ht="12.75">
      <c r="A23" s="303" t="s">
        <v>70</v>
      </c>
      <c r="B23" s="116" t="s">
        <v>95</v>
      </c>
      <c r="C23" s="125"/>
      <c r="D23" s="15"/>
      <c r="E23" s="305"/>
      <c r="F23" s="228"/>
      <c r="G23" s="232"/>
      <c r="H23" s="228"/>
      <c r="I23" s="14"/>
      <c r="J23" s="15"/>
      <c r="K23" s="14"/>
      <c r="L23" s="15"/>
      <c r="M23" s="14"/>
      <c r="N23" s="15"/>
    </row>
    <row r="24" spans="1:14" ht="12.75">
      <c r="A24" s="315"/>
      <c r="B24" s="112" t="s">
        <v>96</v>
      </c>
      <c r="C24" s="124"/>
      <c r="D24" s="22"/>
      <c r="E24" s="312"/>
      <c r="F24" s="229"/>
      <c r="G24" s="233"/>
      <c r="H24" s="229"/>
      <c r="I24" s="21"/>
      <c r="J24" s="22"/>
      <c r="K24" s="21"/>
      <c r="L24" s="22"/>
      <c r="M24" s="21"/>
      <c r="N24" s="22"/>
    </row>
    <row r="25" spans="1:14" ht="12.75">
      <c r="A25" s="303" t="s">
        <v>22</v>
      </c>
      <c r="B25" s="116" t="s">
        <v>95</v>
      </c>
      <c r="C25" s="125"/>
      <c r="D25" s="15"/>
      <c r="E25" s="305"/>
      <c r="F25" s="228"/>
      <c r="G25" s="232"/>
      <c r="H25" s="228"/>
      <c r="I25" s="21"/>
      <c r="J25" s="22"/>
      <c r="K25" s="21"/>
      <c r="L25" s="22"/>
      <c r="M25" s="21"/>
      <c r="N25" s="22"/>
    </row>
    <row r="26" spans="1:14" ht="12.75">
      <c r="A26" s="315"/>
      <c r="B26" s="112" t="s">
        <v>96</v>
      </c>
      <c r="C26" s="124"/>
      <c r="D26" s="22"/>
      <c r="E26" s="312"/>
      <c r="F26" s="229"/>
      <c r="G26" s="233"/>
      <c r="H26" s="229"/>
      <c r="I26" s="4"/>
      <c r="J26" s="5"/>
      <c r="K26" s="4"/>
      <c r="L26" s="5"/>
      <c r="M26" s="4"/>
      <c r="N26" s="5"/>
    </row>
    <row r="27" spans="1:14" ht="12.75">
      <c r="A27" s="303" t="s">
        <v>23</v>
      </c>
      <c r="B27" s="116" t="s">
        <v>95</v>
      </c>
      <c r="C27" s="125"/>
      <c r="D27" s="15"/>
      <c r="E27" s="305"/>
      <c r="F27" s="228"/>
      <c r="G27" s="232"/>
      <c r="H27" s="228"/>
      <c r="I27" s="4"/>
      <c r="J27" s="5"/>
      <c r="K27" s="4"/>
      <c r="L27" s="5"/>
      <c r="M27" s="4"/>
      <c r="N27" s="5"/>
    </row>
    <row r="28" spans="1:14" ht="12.75">
      <c r="A28" s="315"/>
      <c r="B28" s="112" t="s">
        <v>96</v>
      </c>
      <c r="C28" s="124"/>
      <c r="D28" s="22"/>
      <c r="E28" s="312"/>
      <c r="F28" s="229"/>
      <c r="G28" s="233"/>
      <c r="H28" s="229"/>
      <c r="I28" s="4"/>
      <c r="J28" s="5"/>
      <c r="K28" s="4"/>
      <c r="L28" s="5"/>
      <c r="M28" s="4"/>
      <c r="N28" s="5"/>
    </row>
    <row r="29" spans="1:14" ht="12.75">
      <c r="A29" s="303" t="s">
        <v>24</v>
      </c>
      <c r="B29" s="116" t="s">
        <v>95</v>
      </c>
      <c r="C29" s="125"/>
      <c r="D29" s="15"/>
      <c r="E29" s="305"/>
      <c r="F29" s="228"/>
      <c r="G29" s="232"/>
      <c r="H29" s="228"/>
      <c r="I29" s="4"/>
      <c r="J29" s="5"/>
      <c r="K29" s="4"/>
      <c r="L29" s="5"/>
      <c r="M29" s="4"/>
      <c r="N29" s="5"/>
    </row>
    <row r="30" spans="1:14" ht="12.75">
      <c r="A30" s="315"/>
      <c r="B30" s="112" t="s">
        <v>96</v>
      </c>
      <c r="C30" s="124"/>
      <c r="D30" s="22"/>
      <c r="E30" s="312"/>
      <c r="F30" s="229"/>
      <c r="G30" s="233"/>
      <c r="H30" s="229"/>
      <c r="I30" s="4"/>
      <c r="J30" s="5"/>
      <c r="K30" s="4"/>
      <c r="L30" s="5"/>
      <c r="M30" s="4"/>
      <c r="N30" s="5"/>
    </row>
    <row r="31" spans="1:14" ht="12.75">
      <c r="A31" s="303" t="s">
        <v>25</v>
      </c>
      <c r="B31" s="116" t="s">
        <v>95</v>
      </c>
      <c r="C31" s="125"/>
      <c r="D31" s="15"/>
      <c r="E31" s="305"/>
      <c r="F31" s="228"/>
      <c r="G31" s="232"/>
      <c r="H31" s="228"/>
      <c r="I31" s="4"/>
      <c r="J31" s="5"/>
      <c r="K31" s="4"/>
      <c r="L31" s="5"/>
      <c r="M31" s="4"/>
      <c r="N31" s="5"/>
    </row>
    <row r="32" spans="1:14" ht="12.75">
      <c r="A32" s="315"/>
      <c r="B32" s="112" t="s">
        <v>96</v>
      </c>
      <c r="C32" s="124"/>
      <c r="D32" s="22"/>
      <c r="E32" s="312"/>
      <c r="F32" s="229"/>
      <c r="G32" s="233"/>
      <c r="H32" s="229"/>
      <c r="I32" s="4"/>
      <c r="J32" s="5"/>
      <c r="K32" s="4"/>
      <c r="L32" s="5"/>
      <c r="M32" s="4"/>
      <c r="N32" s="5"/>
    </row>
    <row r="33" spans="1:14" ht="12.75">
      <c r="A33" s="303" t="s">
        <v>26</v>
      </c>
      <c r="B33" s="116" t="s">
        <v>95</v>
      </c>
      <c r="C33" s="125"/>
      <c r="D33" s="15"/>
      <c r="E33" s="305"/>
      <c r="F33" s="228"/>
      <c r="G33" s="232"/>
      <c r="H33" s="228"/>
      <c r="I33" s="14"/>
      <c r="J33" s="15"/>
      <c r="K33" s="14"/>
      <c r="L33" s="15"/>
      <c r="M33" s="14"/>
      <c r="N33" s="15"/>
    </row>
    <row r="34" spans="1:14" ht="13.5" thickBot="1">
      <c r="A34" s="326"/>
      <c r="B34" s="118" t="s">
        <v>96</v>
      </c>
      <c r="C34" s="124"/>
      <c r="D34" s="22"/>
      <c r="E34" s="201"/>
      <c r="F34" s="202"/>
      <c r="G34" s="194"/>
      <c r="H34" s="20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204" t="s">
        <v>32</v>
      </c>
      <c r="B36" s="204"/>
      <c r="C36" s="204"/>
      <c r="D36" s="20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4" t="s">
        <v>35</v>
      </c>
      <c r="C38" s="204"/>
      <c r="D38" s="204"/>
      <c r="E38" s="20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4" t="s">
        <v>34</v>
      </c>
      <c r="C39" s="204"/>
      <c r="D39" s="20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  <mergeCell ref="A25:A26"/>
    <mergeCell ref="G25:G26"/>
    <mergeCell ref="H25:H26"/>
    <mergeCell ref="E25:E26"/>
    <mergeCell ref="F25:F26"/>
    <mergeCell ref="A23:A24"/>
    <mergeCell ref="E23:E24"/>
    <mergeCell ref="F23:F24"/>
    <mergeCell ref="G23:G24"/>
    <mergeCell ref="A11:A12"/>
    <mergeCell ref="A13:A14"/>
    <mergeCell ref="A15:A16"/>
    <mergeCell ref="E15:E16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A17:A18"/>
    <mergeCell ref="E17:E18"/>
    <mergeCell ref="F17:F18"/>
    <mergeCell ref="G17:G18"/>
    <mergeCell ref="F21:F22"/>
    <mergeCell ref="G21:G22"/>
    <mergeCell ref="H21:H22"/>
    <mergeCell ref="A19:A20"/>
    <mergeCell ref="E19:E20"/>
    <mergeCell ref="A21:A22"/>
    <mergeCell ref="E21:E22"/>
    <mergeCell ref="A27:A28"/>
    <mergeCell ref="G27:G28"/>
    <mergeCell ref="H27:H28"/>
    <mergeCell ref="E27:E28"/>
    <mergeCell ref="F27:F28"/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</mergeCells>
  <printOptions/>
  <pageMargins left="0.2" right="0.25" top="0.3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0">
      <selection activeCell="C31" sqref="C31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321" t="s">
        <v>29</v>
      </c>
      <c r="J1" s="321"/>
      <c r="K1" s="321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321" t="s">
        <v>2</v>
      </c>
      <c r="J2" s="321"/>
      <c r="K2" s="321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21" t="s">
        <v>3</v>
      </c>
      <c r="J3" s="321"/>
      <c r="K3" s="321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41" t="s">
        <v>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1:14" ht="16.5" thickBot="1" thickTop="1">
      <c r="A8" s="223" t="s">
        <v>6</v>
      </c>
      <c r="B8" s="206" t="s">
        <v>7</v>
      </c>
      <c r="C8" s="207"/>
      <c r="D8" s="208"/>
      <c r="E8" s="206" t="s">
        <v>11</v>
      </c>
      <c r="F8" s="208"/>
      <c r="G8" s="218" t="s">
        <v>15</v>
      </c>
      <c r="H8" s="219"/>
      <c r="I8" s="219"/>
      <c r="J8" s="219"/>
      <c r="K8" s="219"/>
      <c r="L8" s="219"/>
      <c r="M8" s="219"/>
      <c r="N8" s="220"/>
    </row>
    <row r="9" spans="1:14" ht="13.5" thickTop="1">
      <c r="A9" s="224"/>
      <c r="B9" s="211" t="s">
        <v>8</v>
      </c>
      <c r="C9" s="210"/>
      <c r="D9" s="221" t="s">
        <v>9</v>
      </c>
      <c r="E9" s="200" t="s">
        <v>10</v>
      </c>
      <c r="F9" s="221" t="s">
        <v>9</v>
      </c>
      <c r="G9" s="238" t="s">
        <v>27</v>
      </c>
      <c r="H9" s="239"/>
      <c r="I9" s="236" t="s">
        <v>28</v>
      </c>
      <c r="J9" s="237"/>
      <c r="K9" s="236" t="s">
        <v>13</v>
      </c>
      <c r="L9" s="237"/>
      <c r="M9" s="236" t="s">
        <v>14</v>
      </c>
      <c r="N9" s="237"/>
    </row>
    <row r="10" spans="1:14" ht="15" thickBot="1">
      <c r="A10" s="225"/>
      <c r="B10" s="318"/>
      <c r="C10" s="193"/>
      <c r="D10" s="202"/>
      <c r="E10" s="201"/>
      <c r="F10" s="202"/>
      <c r="G10" s="18" t="s">
        <v>120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0" t="s">
        <v>16</v>
      </c>
      <c r="B11" s="109" t="s">
        <v>95</v>
      </c>
      <c r="C11" s="93">
        <v>4053</v>
      </c>
      <c r="D11" s="6">
        <f>5.91+2.352+0.093</f>
        <v>8.355</v>
      </c>
      <c r="E11" s="200">
        <v>29</v>
      </c>
      <c r="F11" s="221">
        <v>22.89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304"/>
      <c r="B12" s="114" t="s">
        <v>102</v>
      </c>
      <c r="C12" s="126">
        <v>1547</v>
      </c>
      <c r="D12" s="8">
        <f>3.94+0.784+0.093</f>
        <v>4.817</v>
      </c>
      <c r="E12" s="306"/>
      <c r="F12" s="222"/>
      <c r="G12" s="23"/>
      <c r="H12" s="24"/>
      <c r="I12" s="7"/>
      <c r="J12" s="8"/>
      <c r="K12" s="7"/>
      <c r="L12" s="8"/>
      <c r="M12" s="7"/>
      <c r="N12" s="8"/>
    </row>
    <row r="13" spans="1:14" ht="15.75" customHeight="1">
      <c r="A13" s="304"/>
      <c r="B13" s="114" t="s">
        <v>119</v>
      </c>
      <c r="C13" s="126">
        <v>1926</v>
      </c>
      <c r="D13" s="8">
        <v>581.27</v>
      </c>
      <c r="E13" s="306"/>
      <c r="F13" s="222"/>
      <c r="G13" s="23"/>
      <c r="H13" s="24"/>
      <c r="I13" s="7"/>
      <c r="J13" s="8"/>
      <c r="K13" s="7"/>
      <c r="L13" s="8"/>
      <c r="M13" s="7"/>
      <c r="N13" s="8"/>
    </row>
    <row r="14" spans="1:14" ht="16.5" customHeight="1" thickBot="1">
      <c r="A14" s="315"/>
      <c r="B14" s="112" t="s">
        <v>118</v>
      </c>
      <c r="C14" s="124">
        <v>21.1</v>
      </c>
      <c r="D14" s="22">
        <v>145.317</v>
      </c>
      <c r="E14" s="312"/>
      <c r="F14" s="229"/>
      <c r="G14" s="12"/>
      <c r="H14" s="17"/>
      <c r="I14" s="7"/>
      <c r="J14" s="8"/>
      <c r="K14" s="7"/>
      <c r="L14" s="8"/>
      <c r="M14" s="7"/>
      <c r="N14" s="8"/>
    </row>
    <row r="15" spans="1:14" ht="15" customHeight="1" thickTop="1">
      <c r="A15" s="303" t="s">
        <v>17</v>
      </c>
      <c r="B15" s="109" t="s">
        <v>95</v>
      </c>
      <c r="C15" s="125">
        <v>4218</v>
      </c>
      <c r="D15" s="6">
        <f>5.91+2.352+0.093</f>
        <v>8.355</v>
      </c>
      <c r="E15" s="305">
        <v>20</v>
      </c>
      <c r="F15" s="234">
        <v>22.89</v>
      </c>
      <c r="G15" s="25"/>
      <c r="H15" s="16"/>
      <c r="I15" s="14"/>
      <c r="J15" s="15"/>
      <c r="K15" s="14"/>
      <c r="L15" s="15"/>
      <c r="M15" s="14"/>
      <c r="N15" s="15"/>
    </row>
    <row r="16" spans="1:14" ht="15" customHeight="1">
      <c r="A16" s="304"/>
      <c r="B16" s="114" t="s">
        <v>102</v>
      </c>
      <c r="C16" s="126">
        <v>1822</v>
      </c>
      <c r="D16" s="8">
        <f>3.94+0.784+0.093</f>
        <v>4.817</v>
      </c>
      <c r="E16" s="306"/>
      <c r="F16" s="319"/>
      <c r="G16" s="23"/>
      <c r="H16" s="24"/>
      <c r="I16" s="7"/>
      <c r="J16" s="8"/>
      <c r="K16" s="7"/>
      <c r="L16" s="8"/>
      <c r="M16" s="7"/>
      <c r="N16" s="8"/>
    </row>
    <row r="17" spans="1:14" ht="15" customHeight="1">
      <c r="A17" s="304"/>
      <c r="B17" s="114" t="s">
        <v>119</v>
      </c>
      <c r="C17" s="126">
        <v>1438</v>
      </c>
      <c r="D17" s="8">
        <v>581.27</v>
      </c>
      <c r="E17" s="306"/>
      <c r="F17" s="319"/>
      <c r="G17" s="23"/>
      <c r="H17" s="24"/>
      <c r="I17" s="7"/>
      <c r="J17" s="8"/>
      <c r="K17" s="7"/>
      <c r="L17" s="8"/>
      <c r="M17" s="7"/>
      <c r="N17" s="8"/>
    </row>
    <row r="18" spans="1:14" ht="15" customHeight="1" thickBot="1">
      <c r="A18" s="315"/>
      <c r="B18" s="112" t="s">
        <v>118</v>
      </c>
      <c r="C18" s="124">
        <v>21.1</v>
      </c>
      <c r="D18" s="22">
        <v>145.317</v>
      </c>
      <c r="E18" s="312"/>
      <c r="F18" s="235"/>
      <c r="G18" s="12"/>
      <c r="H18" s="17"/>
      <c r="I18" s="21"/>
      <c r="J18" s="22"/>
      <c r="K18" s="21"/>
      <c r="L18" s="22"/>
      <c r="M18" s="21"/>
      <c r="N18" s="22"/>
    </row>
    <row r="19" spans="1:14" ht="15" customHeight="1" thickTop="1">
      <c r="A19" s="303" t="s">
        <v>18</v>
      </c>
      <c r="B19" s="109" t="s">
        <v>95</v>
      </c>
      <c r="C19" s="125">
        <v>4107</v>
      </c>
      <c r="D19" s="6">
        <f>5.91+2.352+0.093</f>
        <v>8.355</v>
      </c>
      <c r="E19" s="305">
        <v>26</v>
      </c>
      <c r="F19" s="234">
        <v>22.89</v>
      </c>
      <c r="G19" s="25"/>
      <c r="H19" s="16"/>
      <c r="I19" s="14"/>
      <c r="J19" s="15"/>
      <c r="K19" s="14"/>
      <c r="L19" s="15"/>
      <c r="M19" s="14"/>
      <c r="N19" s="15"/>
    </row>
    <row r="20" spans="1:14" ht="15" customHeight="1">
      <c r="A20" s="304"/>
      <c r="B20" s="114" t="s">
        <v>102</v>
      </c>
      <c r="C20" s="126">
        <v>1684</v>
      </c>
      <c r="D20" s="8">
        <f>3.94+0.784+0.093</f>
        <v>4.817</v>
      </c>
      <c r="E20" s="306"/>
      <c r="F20" s="319"/>
      <c r="G20" s="23"/>
      <c r="H20" s="24"/>
      <c r="I20" s="7"/>
      <c r="J20" s="8"/>
      <c r="K20" s="7"/>
      <c r="L20" s="8"/>
      <c r="M20" s="7"/>
      <c r="N20" s="8"/>
    </row>
    <row r="21" spans="1:14" ht="15" customHeight="1">
      <c r="A21" s="304"/>
      <c r="B21" s="114" t="s">
        <v>119</v>
      </c>
      <c r="C21" s="126">
        <v>0</v>
      </c>
      <c r="D21" s="8">
        <v>581.27</v>
      </c>
      <c r="E21" s="306"/>
      <c r="F21" s="319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15"/>
      <c r="B22" s="112" t="s">
        <v>118</v>
      </c>
      <c r="C22" s="124">
        <v>21.1</v>
      </c>
      <c r="D22" s="22">
        <v>145.317</v>
      </c>
      <c r="E22" s="312"/>
      <c r="F22" s="235"/>
      <c r="G22" s="12"/>
      <c r="H22" s="17"/>
      <c r="I22" s="21"/>
      <c r="J22" s="22"/>
      <c r="K22" s="21"/>
      <c r="L22" s="22"/>
      <c r="M22" s="21"/>
      <c r="N22" s="22"/>
    </row>
    <row r="23" spans="1:14" ht="15" customHeight="1" thickTop="1">
      <c r="A23" s="303" t="s">
        <v>19</v>
      </c>
      <c r="B23" s="109" t="s">
        <v>95</v>
      </c>
      <c r="C23" s="125">
        <v>2208</v>
      </c>
      <c r="D23" s="6">
        <f>5.91+2.352+0.093</f>
        <v>8.355</v>
      </c>
      <c r="E23" s="305">
        <v>18</v>
      </c>
      <c r="F23" s="234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04"/>
      <c r="B24" s="114" t="s">
        <v>102</v>
      </c>
      <c r="C24" s="126">
        <v>750</v>
      </c>
      <c r="D24" s="8">
        <f>3.94+0.784+0.093</f>
        <v>4.817</v>
      </c>
      <c r="E24" s="306"/>
      <c r="F24" s="319"/>
      <c r="G24" s="23"/>
      <c r="H24" s="24"/>
      <c r="I24" s="7"/>
      <c r="J24" s="8"/>
      <c r="K24" s="7"/>
      <c r="L24" s="8"/>
      <c r="M24" s="7"/>
      <c r="N24" s="8"/>
    </row>
    <row r="25" spans="1:14" ht="15" customHeight="1">
      <c r="A25" s="304"/>
      <c r="B25" s="114" t="s">
        <v>119</v>
      </c>
      <c r="C25" s="126">
        <v>0</v>
      </c>
      <c r="D25" s="8">
        <v>581.27</v>
      </c>
      <c r="E25" s="306"/>
      <c r="F25" s="319"/>
      <c r="G25" s="23"/>
      <c r="H25" s="24"/>
      <c r="I25" s="7"/>
      <c r="J25" s="8"/>
      <c r="K25" s="7"/>
      <c r="L25" s="8"/>
      <c r="M25" s="7"/>
      <c r="N25" s="8"/>
    </row>
    <row r="26" spans="1:14" ht="13.5" thickBot="1">
      <c r="A26" s="315"/>
      <c r="B26" s="112" t="s">
        <v>118</v>
      </c>
      <c r="C26" s="124">
        <v>21.1</v>
      </c>
      <c r="D26" s="22">
        <v>145.317</v>
      </c>
      <c r="E26" s="312"/>
      <c r="F26" s="235"/>
      <c r="G26" s="12"/>
      <c r="H26" s="17"/>
      <c r="I26" s="21"/>
      <c r="J26" s="22"/>
      <c r="K26" s="21"/>
      <c r="L26" s="22"/>
      <c r="M26" s="21"/>
      <c r="N26" s="22"/>
    </row>
    <row r="27" spans="1:14" ht="13.5" thickTop="1">
      <c r="A27" s="303" t="s">
        <v>20</v>
      </c>
      <c r="B27" s="109" t="s">
        <v>95</v>
      </c>
      <c r="C27" s="125">
        <v>779</v>
      </c>
      <c r="D27" s="6">
        <f>5.91+2.352+0.093</f>
        <v>8.355</v>
      </c>
      <c r="E27" s="305">
        <v>31</v>
      </c>
      <c r="F27" s="234">
        <v>25.76</v>
      </c>
      <c r="G27" s="25"/>
      <c r="H27" s="16"/>
      <c r="I27" s="14"/>
      <c r="J27" s="15"/>
      <c r="K27" s="14"/>
      <c r="L27" s="15"/>
      <c r="M27" s="14"/>
      <c r="N27" s="15"/>
    </row>
    <row r="28" spans="1:14" ht="12.75">
      <c r="A28" s="304"/>
      <c r="B28" s="114" t="s">
        <v>102</v>
      </c>
      <c r="C28" s="126">
        <v>122</v>
      </c>
      <c r="D28" s="8">
        <f>3.94+0.784+0.093</f>
        <v>4.817</v>
      </c>
      <c r="E28" s="306"/>
      <c r="F28" s="319"/>
      <c r="G28" s="23"/>
      <c r="H28" s="24"/>
      <c r="I28" s="7"/>
      <c r="J28" s="8"/>
      <c r="K28" s="7"/>
      <c r="L28" s="8"/>
      <c r="M28" s="7"/>
      <c r="N28" s="8"/>
    </row>
    <row r="29" spans="1:14" ht="12.75">
      <c r="A29" s="304"/>
      <c r="B29" s="114" t="s">
        <v>119</v>
      </c>
      <c r="C29" s="126">
        <v>0</v>
      </c>
      <c r="D29" s="8">
        <v>581.27</v>
      </c>
      <c r="E29" s="306"/>
      <c r="F29" s="319"/>
      <c r="G29" s="23"/>
      <c r="H29" s="24"/>
      <c r="I29" s="7"/>
      <c r="J29" s="8"/>
      <c r="K29" s="7"/>
      <c r="L29" s="8"/>
      <c r="M29" s="7"/>
      <c r="N29" s="8"/>
    </row>
    <row r="30" spans="1:14" ht="12.75">
      <c r="A30" s="315"/>
      <c r="B30" s="112" t="s">
        <v>118</v>
      </c>
      <c r="C30" s="124">
        <v>21.1</v>
      </c>
      <c r="D30" s="22">
        <v>145.317</v>
      </c>
      <c r="E30" s="312"/>
      <c r="F30" s="235"/>
      <c r="G30" s="21"/>
      <c r="H30" s="22"/>
      <c r="I30" s="21"/>
      <c r="J30" s="22"/>
      <c r="K30" s="21"/>
      <c r="L30" s="22"/>
      <c r="M30" s="21"/>
      <c r="N30" s="22"/>
    </row>
    <row r="31" spans="1:14" ht="12.75">
      <c r="A31" s="303" t="s">
        <v>69</v>
      </c>
      <c r="B31" s="116" t="s">
        <v>95</v>
      </c>
      <c r="C31" s="125"/>
      <c r="D31" s="15"/>
      <c r="E31" s="305"/>
      <c r="F31" s="234"/>
      <c r="G31" s="25"/>
      <c r="H31" s="16"/>
      <c r="I31" s="14"/>
      <c r="J31" s="15"/>
      <c r="K31" s="14"/>
      <c r="L31" s="15"/>
      <c r="M31" s="14"/>
      <c r="N31" s="15"/>
    </row>
    <row r="32" spans="1:14" ht="12.75">
      <c r="A32" s="304"/>
      <c r="B32" s="112" t="s">
        <v>96</v>
      </c>
      <c r="C32" s="126"/>
      <c r="D32" s="8"/>
      <c r="E32" s="306"/>
      <c r="F32" s="319"/>
      <c r="G32" s="23"/>
      <c r="H32" s="24"/>
      <c r="I32" s="7"/>
      <c r="J32" s="8"/>
      <c r="K32" s="7"/>
      <c r="L32" s="8"/>
      <c r="M32" s="7"/>
      <c r="N32" s="8"/>
    </row>
    <row r="33" spans="1:14" ht="12.75">
      <c r="A33" s="315"/>
      <c r="B33" s="112" t="s">
        <v>109</v>
      </c>
      <c r="C33" s="124"/>
      <c r="D33" s="22"/>
      <c r="E33" s="312"/>
      <c r="F33" s="235"/>
      <c r="G33" s="21"/>
      <c r="H33" s="22"/>
      <c r="I33" s="21"/>
      <c r="J33" s="22"/>
      <c r="K33" s="21"/>
      <c r="L33" s="22"/>
      <c r="M33" s="21"/>
      <c r="N33" s="22"/>
    </row>
    <row r="34" spans="1:14" ht="12.75">
      <c r="A34" s="303" t="s">
        <v>70</v>
      </c>
      <c r="B34" s="116" t="s">
        <v>95</v>
      </c>
      <c r="C34" s="125"/>
      <c r="D34" s="15"/>
      <c r="E34" s="305"/>
      <c r="F34" s="228"/>
      <c r="G34" s="25"/>
      <c r="H34" s="16"/>
      <c r="I34" s="14"/>
      <c r="J34" s="15"/>
      <c r="K34" s="14"/>
      <c r="L34" s="15"/>
      <c r="M34" s="14"/>
      <c r="N34" s="15"/>
    </row>
    <row r="35" spans="1:14" ht="12.75">
      <c r="A35" s="304"/>
      <c r="B35" s="112" t="s">
        <v>96</v>
      </c>
      <c r="C35" s="126"/>
      <c r="D35" s="8"/>
      <c r="E35" s="306"/>
      <c r="F35" s="222"/>
      <c r="G35" s="23"/>
      <c r="H35" s="24"/>
      <c r="I35" s="7"/>
      <c r="J35" s="8"/>
      <c r="K35" s="7"/>
      <c r="L35" s="8"/>
      <c r="M35" s="7"/>
      <c r="N35" s="8"/>
    </row>
    <row r="36" spans="1:14" ht="12.75">
      <c r="A36" s="315"/>
      <c r="B36" s="112" t="s">
        <v>109</v>
      </c>
      <c r="C36" s="124"/>
      <c r="D36" s="22"/>
      <c r="E36" s="312"/>
      <c r="F36" s="229"/>
      <c r="G36" s="21"/>
      <c r="H36" s="22"/>
      <c r="I36" s="21"/>
      <c r="J36" s="22"/>
      <c r="K36" s="21"/>
      <c r="L36" s="22"/>
      <c r="M36" s="21"/>
      <c r="N36" s="22"/>
    </row>
    <row r="37" spans="1:14" ht="12.75">
      <c r="A37" s="303" t="s">
        <v>22</v>
      </c>
      <c r="B37" s="116" t="s">
        <v>95</v>
      </c>
      <c r="C37" s="125"/>
      <c r="D37" s="15"/>
      <c r="E37" s="305"/>
      <c r="F37" s="228"/>
      <c r="G37" s="305"/>
      <c r="H37" s="228"/>
      <c r="I37" s="21"/>
      <c r="J37" s="22"/>
      <c r="K37" s="21"/>
      <c r="L37" s="22"/>
      <c r="M37" s="21"/>
      <c r="N37" s="22"/>
    </row>
    <row r="38" spans="1:14" ht="12.75">
      <c r="A38" s="304"/>
      <c r="B38" s="112" t="s">
        <v>96</v>
      </c>
      <c r="C38" s="126"/>
      <c r="D38" s="8"/>
      <c r="E38" s="306"/>
      <c r="F38" s="222"/>
      <c r="G38" s="306"/>
      <c r="H38" s="222"/>
      <c r="I38" s="21"/>
      <c r="J38" s="22"/>
      <c r="K38" s="21"/>
      <c r="L38" s="22"/>
      <c r="M38" s="21"/>
      <c r="N38" s="22"/>
    </row>
    <row r="39" spans="1:14" ht="12.75">
      <c r="A39" s="315"/>
      <c r="B39" s="112" t="s">
        <v>109</v>
      </c>
      <c r="C39" s="124"/>
      <c r="D39" s="22"/>
      <c r="E39" s="312"/>
      <c r="F39" s="229"/>
      <c r="G39" s="312"/>
      <c r="H39" s="229"/>
      <c r="I39" s="4"/>
      <c r="J39" s="5"/>
      <c r="K39" s="4"/>
      <c r="L39" s="5"/>
      <c r="M39" s="4"/>
      <c r="N39" s="5"/>
    </row>
    <row r="40" spans="1:14" ht="12.75">
      <c r="A40" s="303" t="s">
        <v>23</v>
      </c>
      <c r="B40" s="116" t="s">
        <v>95</v>
      </c>
      <c r="C40" s="125"/>
      <c r="D40" s="15"/>
      <c r="E40" s="305"/>
      <c r="F40" s="228"/>
      <c r="G40" s="21"/>
      <c r="H40" s="22"/>
      <c r="I40" s="4"/>
      <c r="J40" s="5"/>
      <c r="K40" s="4"/>
      <c r="L40" s="5"/>
      <c r="M40" s="4"/>
      <c r="N40" s="5"/>
    </row>
    <row r="41" spans="1:14" ht="12.75">
      <c r="A41" s="315"/>
      <c r="B41" s="112" t="s">
        <v>96</v>
      </c>
      <c r="C41" s="124"/>
      <c r="D41" s="22"/>
      <c r="E41" s="312"/>
      <c r="F41" s="229"/>
      <c r="G41" s="4"/>
      <c r="H41" s="5"/>
      <c r="I41" s="4"/>
      <c r="J41" s="5"/>
      <c r="K41" s="4"/>
      <c r="L41" s="5"/>
      <c r="M41" s="4"/>
      <c r="N41" s="5"/>
    </row>
    <row r="42" spans="1:14" ht="12.75">
      <c r="A42" s="303" t="s">
        <v>24</v>
      </c>
      <c r="B42" s="116" t="s">
        <v>95</v>
      </c>
      <c r="C42" s="125"/>
      <c r="D42" s="15"/>
      <c r="E42" s="305"/>
      <c r="F42" s="228"/>
      <c r="G42" s="4"/>
      <c r="H42" s="5"/>
      <c r="I42" s="4"/>
      <c r="J42" s="5"/>
      <c r="K42" s="4"/>
      <c r="L42" s="5"/>
      <c r="M42" s="4"/>
      <c r="N42" s="5"/>
    </row>
    <row r="43" spans="1:14" ht="12.75">
      <c r="A43" s="315"/>
      <c r="B43" s="112" t="s">
        <v>96</v>
      </c>
      <c r="C43" s="124"/>
      <c r="D43" s="22"/>
      <c r="E43" s="312"/>
      <c r="F43" s="229"/>
      <c r="G43" s="4"/>
      <c r="H43" s="5"/>
      <c r="I43" s="4"/>
      <c r="J43" s="5"/>
      <c r="K43" s="4"/>
      <c r="L43" s="5"/>
      <c r="M43" s="4"/>
      <c r="N43" s="5"/>
    </row>
    <row r="44" spans="1:14" ht="12.75">
      <c r="A44" s="303" t="s">
        <v>25</v>
      </c>
      <c r="B44" s="116" t="s">
        <v>95</v>
      </c>
      <c r="C44" s="125"/>
      <c r="D44" s="15"/>
      <c r="E44" s="305"/>
      <c r="F44" s="228"/>
      <c r="G44" s="4"/>
      <c r="H44" s="5"/>
      <c r="I44" s="4"/>
      <c r="J44" s="5"/>
      <c r="K44" s="4"/>
      <c r="L44" s="5"/>
      <c r="M44" s="4"/>
      <c r="N44" s="5"/>
    </row>
    <row r="45" spans="1:14" ht="12.75">
      <c r="A45" s="315"/>
      <c r="B45" s="112" t="s">
        <v>96</v>
      </c>
      <c r="C45" s="124"/>
      <c r="D45" s="22"/>
      <c r="E45" s="312"/>
      <c r="F45" s="229"/>
      <c r="G45" s="4"/>
      <c r="H45" s="5"/>
      <c r="I45" s="4"/>
      <c r="J45" s="5"/>
      <c r="K45" s="4"/>
      <c r="L45" s="5"/>
      <c r="M45" s="4"/>
      <c r="N45" s="5"/>
    </row>
    <row r="46" spans="1:14" ht="12.75">
      <c r="A46" s="303" t="s">
        <v>26</v>
      </c>
      <c r="B46" s="116" t="s">
        <v>95</v>
      </c>
      <c r="C46" s="125"/>
      <c r="D46" s="15"/>
      <c r="E46" s="305"/>
      <c r="F46" s="228"/>
      <c r="G46" s="14"/>
      <c r="H46" s="15"/>
      <c r="I46" s="14"/>
      <c r="J46" s="15"/>
      <c r="K46" s="14"/>
      <c r="L46" s="15"/>
      <c r="M46" s="14"/>
      <c r="N46" s="15"/>
    </row>
    <row r="47" spans="1:14" ht="13.5" thickBot="1">
      <c r="A47" s="326"/>
      <c r="B47" s="118" t="s">
        <v>96</v>
      </c>
      <c r="C47" s="124"/>
      <c r="D47" s="22"/>
      <c r="E47" s="201"/>
      <c r="F47" s="202"/>
      <c r="G47" s="2"/>
      <c r="H47" s="3"/>
      <c r="I47" s="2"/>
      <c r="J47" s="3"/>
      <c r="K47" s="2"/>
      <c r="L47" s="3"/>
      <c r="M47" s="2"/>
      <c r="N47" s="3"/>
    </row>
    <row r="48" spans="1:14" ht="17.25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7" customFormat="1" ht="12.75">
      <c r="A49" s="204" t="s">
        <v>32</v>
      </c>
      <c r="B49" s="204"/>
      <c r="C49" s="204"/>
      <c r="D49" s="205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" t="s">
        <v>33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4" t="s">
        <v>35</v>
      </c>
      <c r="C51" s="204"/>
      <c r="D51" s="204"/>
      <c r="E51" s="205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204" t="s">
        <v>34</v>
      </c>
      <c r="C52" s="204"/>
      <c r="D52" s="204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4.25">
      <c r="A53" s="26"/>
      <c r="B53" s="26"/>
      <c r="C53" s="26"/>
      <c r="D53" s="26"/>
      <c r="E53" s="26"/>
      <c r="F53" s="26"/>
      <c r="G53" s="26"/>
      <c r="H53" s="1"/>
      <c r="I53" s="1"/>
      <c r="J53" s="1"/>
      <c r="K53" s="1"/>
      <c r="L53" s="1"/>
      <c r="M53" s="1"/>
      <c r="N53" s="1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</sheetData>
  <mergeCells count="57">
    <mergeCell ref="A46:A47"/>
    <mergeCell ref="E46:E47"/>
    <mergeCell ref="F46:F47"/>
    <mergeCell ref="E44:E45"/>
    <mergeCell ref="F44:F45"/>
    <mergeCell ref="A44:A45"/>
    <mergeCell ref="G37:G39"/>
    <mergeCell ref="H37:H39"/>
    <mergeCell ref="E37:E39"/>
    <mergeCell ref="F37:F39"/>
    <mergeCell ref="F42:F43"/>
    <mergeCell ref="F19:F22"/>
    <mergeCell ref="F23:F26"/>
    <mergeCell ref="F31:F33"/>
    <mergeCell ref="F34:F36"/>
    <mergeCell ref="A27:A30"/>
    <mergeCell ref="E27:E30"/>
    <mergeCell ref="F27:F30"/>
    <mergeCell ref="F11:F14"/>
    <mergeCell ref="E15:E18"/>
    <mergeCell ref="F15:F18"/>
    <mergeCell ref="A23:A26"/>
    <mergeCell ref="E23:E26"/>
    <mergeCell ref="A19:A22"/>
    <mergeCell ref="E19:E22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4"/>
    <mergeCell ref="A15:A18"/>
    <mergeCell ref="E11:E14"/>
    <mergeCell ref="F9:F10"/>
    <mergeCell ref="G9:H9"/>
    <mergeCell ref="B51:E51"/>
    <mergeCell ref="B52:D52"/>
    <mergeCell ref="A49:D49"/>
    <mergeCell ref="A31:A33"/>
    <mergeCell ref="E31:E33"/>
    <mergeCell ref="A34:A36"/>
    <mergeCell ref="E34:E36"/>
    <mergeCell ref="A42:A43"/>
    <mergeCell ref="E42:E43"/>
    <mergeCell ref="A37:A39"/>
    <mergeCell ref="A40:A41"/>
    <mergeCell ref="E40:E41"/>
    <mergeCell ref="F40:F41"/>
  </mergeCells>
  <printOptions/>
  <pageMargins left="0.32" right="0.24" top="0.3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2014-11-05T14:06:38Z</cp:lastPrinted>
  <dcterms:created xsi:type="dcterms:W3CDTF">2013-02-08T07:46:47Z</dcterms:created>
  <dcterms:modified xsi:type="dcterms:W3CDTF">2015-06-18T07:59:38Z</dcterms:modified>
  <cp:category/>
  <cp:version/>
  <cp:contentType/>
  <cp:contentStatus/>
</cp:coreProperties>
</file>