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1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<sst xmlns="http://schemas.openxmlformats.org/spreadsheetml/2006/main" count="1255" uniqueCount="117">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</sst>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82" fontId="0" fillId="0" borderId="3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7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83" fontId="0" fillId="0" borderId="38" xfId="0" applyNumberForma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4" fontId="0" fillId="0" borderId="75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17" xfId="0" applyNumberFormat="1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6" xfId="0" applyNumberFormat="1" applyFill="1" applyBorder="1" applyAlignment="1">
      <alignment horizontal="center" vertical="center"/>
    </xf>
    <xf numFmtId="4" fontId="0" fillId="20" borderId="44" xfId="0" applyNumberFormat="1" applyFill="1" applyBorder="1" applyAlignment="1">
      <alignment horizontal="center" vertical="center"/>
    </xf>
    <xf numFmtId="4" fontId="0" fillId="20" borderId="30" xfId="0" applyNumberFormat="1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29" xfId="0" applyNumberFormat="1" applyFill="1" applyBorder="1" applyAlignment="1">
      <alignment horizontal="center" vertical="center"/>
    </xf>
    <xf numFmtId="4" fontId="0" fillId="20" borderId="45" xfId="0" applyNumberFormat="1" applyFill="1" applyBorder="1" applyAlignment="1">
      <alignment horizontal="center" vertical="center"/>
    </xf>
    <xf numFmtId="4" fontId="0" fillId="20" borderId="78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52" xfId="0" applyNumberFormat="1" applyFill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76" xfId="0" applyNumberForma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3" fontId="0" fillId="0" borderId="39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20" borderId="49" xfId="0" applyFill="1" applyBorder="1" applyAlignment="1">
      <alignment horizontal="center" vertical="center"/>
    </xf>
    <xf numFmtId="4" fontId="0" fillId="20" borderId="86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4" fontId="0" fillId="20" borderId="12" xfId="0" applyNumberFormat="1" applyFill="1" applyBorder="1" applyAlignment="1">
      <alignment horizontal="center" vertical="center"/>
    </xf>
    <xf numFmtId="4" fontId="0" fillId="20" borderId="13" xfId="0" applyNumberFormat="1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89" xfId="0" applyNumberFormat="1" applyFill="1" applyBorder="1" applyAlignment="1">
      <alignment horizontal="center" vertical="center"/>
    </xf>
    <xf numFmtId="4" fontId="0" fillId="20" borderId="90" xfId="0" applyNumberFormat="1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2" fontId="10" fillId="0" borderId="5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9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80" fontId="0" fillId="0" borderId="50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6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20" borderId="45" xfId="0" applyFont="1" applyFill="1" applyBorder="1" applyAlignment="1">
      <alignment horizontal="center" vertical="center"/>
    </xf>
    <xf numFmtId="0" fontId="35" fillId="20" borderId="39" xfId="0" applyFont="1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45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35" fillId="20" borderId="22" xfId="0" applyFont="1" applyFill="1" applyBorder="1" applyAlignment="1">
      <alignment horizontal="center" vertical="center"/>
    </xf>
    <xf numFmtId="0" fontId="35" fillId="20" borderId="23" xfId="0" applyFont="1" applyFill="1" applyBorder="1" applyAlignment="1">
      <alignment horizontal="center" vertical="center"/>
    </xf>
    <xf numFmtId="0" fontId="35" fillId="20" borderId="76" xfId="0" applyFont="1" applyFill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6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5" fillId="20" borderId="49" xfId="0" applyFont="1" applyFill="1" applyBorder="1" applyAlignment="1">
      <alignment horizontal="center" vertical="center"/>
    </xf>
    <xf numFmtId="4" fontId="35" fillId="20" borderId="39" xfId="0" applyNumberFormat="1" applyFont="1" applyFill="1" applyBorder="1" applyAlignment="1">
      <alignment horizontal="center" vertical="center"/>
    </xf>
    <xf numFmtId="4" fontId="35" fillId="20" borderId="49" xfId="0" applyNumberFormat="1" applyFont="1" applyFill="1" applyBorder="1" applyAlignment="1">
      <alignment horizontal="center" vertical="center"/>
    </xf>
    <xf numFmtId="3" fontId="35" fillId="20" borderId="49" xfId="0" applyNumberFormat="1" applyFont="1" applyFill="1" applyBorder="1" applyAlignment="1">
      <alignment horizontal="center" vertical="center"/>
    </xf>
    <xf numFmtId="4" fontId="35" fillId="20" borderId="78" xfId="0" applyNumberFormat="1" applyFont="1" applyFill="1" applyBorder="1" applyAlignment="1">
      <alignment horizontal="center" vertical="center"/>
    </xf>
    <xf numFmtId="4" fontId="35" fillId="20" borderId="52" xfId="0" applyNumberFormat="1" applyFont="1" applyFill="1" applyBorder="1" applyAlignment="1">
      <alignment horizontal="center" vertical="center"/>
    </xf>
    <xf numFmtId="0" fontId="0" fillId="20" borderId="49" xfId="0" applyFill="1" applyBorder="1" applyAlignment="1">
      <alignment horizontal="center" vertical="center"/>
    </xf>
    <xf numFmtId="3" fontId="35" fillId="20" borderId="72" xfId="0" applyNumberFormat="1" applyFont="1" applyFill="1" applyBorder="1" applyAlignment="1">
      <alignment horizontal="center" vertical="center"/>
    </xf>
    <xf numFmtId="3" fontId="35" fillId="20" borderId="30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76" xfId="0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B27" sqref="B27:B28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20" customFormat="1" ht="14.25" customHeight="1">
      <c r="A1" s="18" t="s">
        <v>41</v>
      </c>
      <c r="B1" s="16" t="s">
        <v>36</v>
      </c>
      <c r="C1" s="16"/>
      <c r="E1" s="17">
        <v>50964</v>
      </c>
      <c r="F1" s="17"/>
      <c r="G1" s="17"/>
      <c r="H1" s="18" t="s">
        <v>29</v>
      </c>
      <c r="I1" s="18"/>
      <c r="J1" s="18"/>
      <c r="K1" s="25">
        <v>2200</v>
      </c>
    </row>
    <row r="2" spans="1:11" s="20" customFormat="1" ht="14.25" customHeight="1">
      <c r="A2" s="16" t="s">
        <v>1</v>
      </c>
      <c r="B2" s="16" t="s">
        <v>37</v>
      </c>
      <c r="C2" s="16"/>
      <c r="D2" s="17"/>
      <c r="E2" s="17">
        <v>50963</v>
      </c>
      <c r="F2" s="17"/>
      <c r="G2" s="17"/>
      <c r="H2" s="18" t="s">
        <v>2</v>
      </c>
      <c r="I2" s="18"/>
      <c r="J2" s="18"/>
      <c r="K2" s="20">
        <v>15</v>
      </c>
    </row>
    <row r="3" spans="1:11" s="20" customFormat="1" ht="14.25" customHeight="1">
      <c r="A3" s="16" t="s">
        <v>0</v>
      </c>
      <c r="B3" s="16" t="s">
        <v>38</v>
      </c>
      <c r="C3" s="16"/>
      <c r="D3" s="17"/>
      <c r="E3" s="17"/>
      <c r="F3" s="17"/>
      <c r="G3" s="17"/>
      <c r="H3" s="18" t="s">
        <v>3</v>
      </c>
      <c r="I3" s="18"/>
      <c r="J3" s="18"/>
      <c r="K3" s="20">
        <v>27</v>
      </c>
    </row>
    <row r="4" spans="1:11" s="20" customFormat="1" ht="14.25" customHeight="1">
      <c r="A4" s="16" t="s">
        <v>4</v>
      </c>
      <c r="B4" s="16">
        <v>402</v>
      </c>
      <c r="C4" s="16"/>
      <c r="D4" s="17"/>
      <c r="E4" s="17"/>
      <c r="F4" s="17"/>
      <c r="G4" s="17"/>
      <c r="H4" s="18" t="s">
        <v>31</v>
      </c>
      <c r="I4" s="18"/>
      <c r="J4" s="18"/>
      <c r="K4" s="32" t="s">
        <v>62</v>
      </c>
    </row>
    <row r="5" spans="1:13" s="20" customFormat="1" ht="14.2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34"/>
      <c r="L5" s="34" t="s">
        <v>65</v>
      </c>
      <c r="M5" s="34"/>
    </row>
    <row r="6" spans="1:14" ht="14.2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4.25" customHeight="1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4.25" customHeight="1" thickBot="1" thickTop="1">
      <c r="A8" s="314" t="s">
        <v>6</v>
      </c>
      <c r="B8" s="316" t="s">
        <v>7</v>
      </c>
      <c r="C8" s="317"/>
      <c r="D8" s="318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4.25" customHeight="1" thickTop="1">
      <c r="A9" s="315"/>
      <c r="B9" s="347" t="s">
        <v>8</v>
      </c>
      <c r="C9" s="348"/>
      <c r="D9" s="312" t="s">
        <v>9</v>
      </c>
      <c r="E9" s="291" t="s">
        <v>10</v>
      </c>
      <c r="F9" s="292" t="s">
        <v>9</v>
      </c>
      <c r="G9" s="323" t="s">
        <v>27</v>
      </c>
      <c r="H9" s="324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4.25" customHeight="1" thickBot="1">
      <c r="A10" s="290"/>
      <c r="B10" s="329"/>
      <c r="C10" s="330"/>
      <c r="D10" s="313"/>
      <c r="E10" s="331"/>
      <c r="F10" s="293"/>
      <c r="G10" s="190" t="s">
        <v>114</v>
      </c>
      <c r="H10" s="10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32" t="s">
        <v>16</v>
      </c>
      <c r="B11" s="223" t="s">
        <v>94</v>
      </c>
      <c r="C11" s="104">
        <f>4240+2077</f>
        <v>6317</v>
      </c>
      <c r="D11" s="218">
        <f>(8.73+3.394+0.437+0.015)*1.075*1.2</f>
        <v>16.223039999999997</v>
      </c>
      <c r="E11" s="345">
        <v>301</v>
      </c>
      <c r="F11" s="343">
        <v>63.99</v>
      </c>
      <c r="G11" s="249">
        <v>2044.8</v>
      </c>
      <c r="H11" s="95">
        <v>56.19</v>
      </c>
      <c r="K11" s="6"/>
      <c r="L11" s="7"/>
      <c r="M11" s="6"/>
      <c r="N11" s="7"/>
    </row>
    <row r="12" spans="1:14" ht="14.25" customHeight="1" thickBot="1">
      <c r="A12" s="340"/>
      <c r="B12" s="238" t="s">
        <v>111</v>
      </c>
      <c r="C12" s="224">
        <f>2*17.25</f>
        <v>34.5</v>
      </c>
      <c r="D12" s="165">
        <f>54.258*1.075*1.2</f>
        <v>69.99282</v>
      </c>
      <c r="E12" s="331"/>
      <c r="F12" s="333"/>
      <c r="G12" s="247">
        <v>117141</v>
      </c>
      <c r="H12" s="100">
        <v>6.91</v>
      </c>
      <c r="K12" s="6"/>
      <c r="L12" s="7"/>
      <c r="M12" s="6"/>
      <c r="N12" s="7"/>
    </row>
    <row r="13" spans="1:14" ht="14.25" customHeight="1">
      <c r="A13" s="338" t="s">
        <v>17</v>
      </c>
      <c r="B13" s="150" t="s">
        <v>94</v>
      </c>
      <c r="C13" s="104">
        <f>3560+609</f>
        <v>4169</v>
      </c>
      <c r="D13" s="218">
        <f>(8.73+3.394+0.437+0.015)*1.075*1.2</f>
        <v>16.223039999999997</v>
      </c>
      <c r="E13" s="345">
        <f>247</f>
        <v>247</v>
      </c>
      <c r="F13" s="343">
        <v>63.99</v>
      </c>
      <c r="G13" s="249">
        <v>2044.8</v>
      </c>
      <c r="H13" s="95">
        <v>56.19</v>
      </c>
      <c r="I13" s="65"/>
      <c r="J13" s="10"/>
      <c r="K13" s="9"/>
      <c r="L13" s="10"/>
      <c r="M13" s="9"/>
      <c r="N13" s="10"/>
    </row>
    <row r="14" spans="1:14" ht="14.25" customHeight="1" thickBot="1">
      <c r="A14" s="340"/>
      <c r="B14" s="222" t="s">
        <v>111</v>
      </c>
      <c r="C14" s="75">
        <v>34.5</v>
      </c>
      <c r="D14" s="165">
        <f>54.258*1.075*1.2</f>
        <v>69.99282</v>
      </c>
      <c r="E14" s="346"/>
      <c r="F14" s="344"/>
      <c r="G14" s="247">
        <v>79297</v>
      </c>
      <c r="H14" s="100">
        <v>6.91</v>
      </c>
      <c r="I14" s="186"/>
      <c r="J14" s="13"/>
      <c r="K14" s="12"/>
      <c r="L14" s="13"/>
      <c r="M14" s="12"/>
      <c r="N14" s="13"/>
    </row>
    <row r="15" spans="1:14" ht="14.25" customHeight="1">
      <c r="A15" s="338" t="s">
        <v>18</v>
      </c>
      <c r="B15" s="223" t="s">
        <v>94</v>
      </c>
      <c r="C15" s="104">
        <f>4280+863</f>
        <v>5143</v>
      </c>
      <c r="D15" s="218">
        <f>(8.73+3.394+0.437+0.015)*1.075*1.2</f>
        <v>16.223039999999997</v>
      </c>
      <c r="E15" s="345">
        <f>279</f>
        <v>279</v>
      </c>
      <c r="F15" s="343">
        <v>63.99</v>
      </c>
      <c r="G15" s="249">
        <v>2044.8</v>
      </c>
      <c r="H15" s="95">
        <v>56.19</v>
      </c>
      <c r="I15" s="65"/>
      <c r="J15" s="10"/>
      <c r="K15" s="9"/>
      <c r="L15" s="10"/>
      <c r="M15" s="9"/>
      <c r="N15" s="10"/>
    </row>
    <row r="16" spans="1:14" ht="14.25" customHeight="1" thickBot="1">
      <c r="A16" s="340"/>
      <c r="B16" s="222" t="s">
        <v>111</v>
      </c>
      <c r="C16" s="75">
        <v>34.5</v>
      </c>
      <c r="D16" s="165">
        <f>54.258*1.075*1.2</f>
        <v>69.99282</v>
      </c>
      <c r="E16" s="346"/>
      <c r="F16" s="344"/>
      <c r="G16" s="247">
        <v>77249</v>
      </c>
      <c r="H16" s="100">
        <v>6.91</v>
      </c>
      <c r="I16" s="186"/>
      <c r="J16" s="13"/>
      <c r="K16" s="12"/>
      <c r="L16" s="13"/>
      <c r="M16" s="12"/>
      <c r="N16" s="13"/>
    </row>
    <row r="17" spans="1:14" ht="14.25" customHeight="1">
      <c r="A17" s="338" t="s">
        <v>19</v>
      </c>
      <c r="B17" s="223" t="s">
        <v>94</v>
      </c>
      <c r="C17" s="104">
        <f>2920+621</f>
        <v>3541</v>
      </c>
      <c r="D17" s="218">
        <v>16.223</v>
      </c>
      <c r="E17" s="345">
        <f>270</f>
        <v>270</v>
      </c>
      <c r="F17" s="343">
        <v>63.99</v>
      </c>
      <c r="G17" s="249">
        <v>2044.8</v>
      </c>
      <c r="H17" s="95">
        <v>56.19</v>
      </c>
      <c r="I17" s="65"/>
      <c r="J17" s="10"/>
      <c r="K17" s="9"/>
      <c r="L17" s="10"/>
      <c r="M17" s="9"/>
      <c r="N17" s="10"/>
    </row>
    <row r="18" spans="1:14" ht="14.25" customHeight="1" thickBot="1">
      <c r="A18" s="340"/>
      <c r="B18" s="222" t="s">
        <v>111</v>
      </c>
      <c r="C18" s="75">
        <v>34.5</v>
      </c>
      <c r="D18" s="165">
        <v>69.993</v>
      </c>
      <c r="E18" s="346"/>
      <c r="F18" s="344"/>
      <c r="G18" s="247">
        <v>18598</v>
      </c>
      <c r="H18" s="100">
        <v>6.91</v>
      </c>
      <c r="I18" s="186"/>
      <c r="J18" s="13"/>
      <c r="K18" s="12"/>
      <c r="L18" s="13"/>
      <c r="M18" s="12"/>
      <c r="N18" s="13"/>
    </row>
    <row r="19" spans="1:14" ht="14.25" customHeight="1">
      <c r="A19" s="338" t="s">
        <v>20</v>
      </c>
      <c r="B19" s="223" t="s">
        <v>94</v>
      </c>
      <c r="C19" s="104">
        <f>3400+728</f>
        <v>4128</v>
      </c>
      <c r="D19" s="218">
        <v>16.223</v>
      </c>
      <c r="E19" s="345">
        <f>184</f>
        <v>184</v>
      </c>
      <c r="F19" s="343">
        <v>63.99</v>
      </c>
      <c r="G19" s="249">
        <v>2044.8</v>
      </c>
      <c r="H19" s="95">
        <v>56.19</v>
      </c>
      <c r="I19" s="65"/>
      <c r="J19" s="10"/>
      <c r="K19" s="9"/>
      <c r="L19" s="10"/>
      <c r="M19" s="9"/>
      <c r="N19" s="10"/>
    </row>
    <row r="20" spans="1:14" ht="14.25" customHeight="1" thickBot="1">
      <c r="A20" s="340"/>
      <c r="B20" s="222" t="s">
        <v>111</v>
      </c>
      <c r="C20" s="75">
        <v>34.5</v>
      </c>
      <c r="D20" s="165">
        <v>69.993</v>
      </c>
      <c r="E20" s="346"/>
      <c r="F20" s="344"/>
      <c r="G20" s="247">
        <v>0</v>
      </c>
      <c r="H20" s="100">
        <v>6.91</v>
      </c>
      <c r="I20" s="186"/>
      <c r="J20" s="13"/>
      <c r="K20" s="12"/>
      <c r="L20" s="13"/>
      <c r="M20" s="12"/>
      <c r="N20" s="13"/>
    </row>
    <row r="21" spans="1:14" ht="14.25" customHeight="1">
      <c r="A21" s="338" t="s">
        <v>68</v>
      </c>
      <c r="B21" s="223" t="s">
        <v>94</v>
      </c>
      <c r="C21" s="104"/>
      <c r="D21" s="218"/>
      <c r="E21" s="345"/>
      <c r="F21" s="343"/>
      <c r="G21" s="249"/>
      <c r="H21" s="95"/>
      <c r="I21" s="65"/>
      <c r="J21" s="10"/>
      <c r="K21" s="9"/>
      <c r="L21" s="10"/>
      <c r="M21" s="9"/>
      <c r="N21" s="10"/>
    </row>
    <row r="22" spans="1:14" ht="14.25" customHeight="1" thickBot="1">
      <c r="A22" s="340"/>
      <c r="B22" s="222" t="s">
        <v>111</v>
      </c>
      <c r="C22" s="75"/>
      <c r="D22" s="165"/>
      <c r="E22" s="346"/>
      <c r="F22" s="344"/>
      <c r="G22" s="191"/>
      <c r="H22" s="100"/>
      <c r="I22" s="186"/>
      <c r="J22" s="13"/>
      <c r="K22" s="12"/>
      <c r="L22" s="13"/>
      <c r="M22" s="12"/>
      <c r="N22" s="13"/>
    </row>
    <row r="23" spans="1:14" ht="14.25" customHeight="1">
      <c r="A23" s="338" t="s">
        <v>69</v>
      </c>
      <c r="B23" s="223" t="s">
        <v>94</v>
      </c>
      <c r="C23" s="104"/>
      <c r="D23" s="218"/>
      <c r="E23" s="345"/>
      <c r="F23" s="336"/>
      <c r="G23" s="249"/>
      <c r="H23" s="95"/>
      <c r="I23" s="9"/>
      <c r="J23" s="10"/>
      <c r="K23" s="9"/>
      <c r="L23" s="10"/>
      <c r="M23" s="9"/>
      <c r="N23" s="10"/>
    </row>
    <row r="24" spans="1:14" ht="14.25" customHeight="1" thickBot="1">
      <c r="A24" s="340"/>
      <c r="B24" s="222" t="s">
        <v>95</v>
      </c>
      <c r="C24" s="75"/>
      <c r="D24" s="165"/>
      <c r="E24" s="346"/>
      <c r="F24" s="337"/>
      <c r="G24" s="191"/>
      <c r="H24" s="100"/>
      <c r="I24" s="12"/>
      <c r="J24" s="13"/>
      <c r="K24" s="12"/>
      <c r="L24" s="13"/>
      <c r="M24" s="12"/>
      <c r="N24" s="13"/>
    </row>
    <row r="25" spans="1:14" ht="14.25" customHeight="1">
      <c r="A25" s="338" t="s">
        <v>22</v>
      </c>
      <c r="B25" s="223" t="s">
        <v>94</v>
      </c>
      <c r="C25" s="104"/>
      <c r="D25" s="218"/>
      <c r="E25" s="345"/>
      <c r="F25" s="343"/>
      <c r="G25" s="249"/>
      <c r="H25" s="95"/>
      <c r="I25" s="186"/>
      <c r="J25" s="13"/>
      <c r="K25" s="12"/>
      <c r="L25" s="13"/>
      <c r="M25" s="12"/>
      <c r="N25" s="13"/>
    </row>
    <row r="26" spans="1:14" ht="14.25" customHeight="1" thickBot="1">
      <c r="A26" s="340"/>
      <c r="B26" s="222" t="s">
        <v>95</v>
      </c>
      <c r="C26" s="75"/>
      <c r="D26" s="165"/>
      <c r="E26" s="346"/>
      <c r="F26" s="344"/>
      <c r="G26" s="191"/>
      <c r="H26" s="100"/>
      <c r="I26" s="93"/>
      <c r="J26" s="5"/>
      <c r="K26" s="4"/>
      <c r="L26" s="5"/>
      <c r="M26" s="4"/>
      <c r="N26" s="5"/>
    </row>
    <row r="27" spans="1:14" ht="14.25" customHeight="1">
      <c r="A27" s="338" t="s">
        <v>23</v>
      </c>
      <c r="B27" s="223" t="s">
        <v>94</v>
      </c>
      <c r="C27" s="104"/>
      <c r="D27" s="218"/>
      <c r="E27" s="345"/>
      <c r="F27" s="343"/>
      <c r="G27" s="249"/>
      <c r="H27" s="95"/>
      <c r="I27" s="93"/>
      <c r="J27" s="5"/>
      <c r="K27" s="4"/>
      <c r="L27" s="5"/>
      <c r="M27" s="4"/>
      <c r="N27" s="5"/>
    </row>
    <row r="28" spans="1:14" ht="14.25" customHeight="1" thickBot="1">
      <c r="A28" s="340"/>
      <c r="B28" s="222" t="s">
        <v>95</v>
      </c>
      <c r="C28" s="75"/>
      <c r="D28" s="165"/>
      <c r="E28" s="346"/>
      <c r="F28" s="344"/>
      <c r="G28" s="191"/>
      <c r="H28" s="100"/>
      <c r="I28" s="93"/>
      <c r="J28" s="5"/>
      <c r="K28" s="4"/>
      <c r="L28" s="5"/>
      <c r="M28" s="4"/>
      <c r="N28" s="5"/>
    </row>
    <row r="29" spans="1:14" ht="14.25" customHeight="1">
      <c r="A29" s="338" t="s">
        <v>24</v>
      </c>
      <c r="B29" s="223" t="s">
        <v>94</v>
      </c>
      <c r="C29" s="104"/>
      <c r="D29" s="218"/>
      <c r="E29" s="341"/>
      <c r="F29" s="343"/>
      <c r="G29" s="249"/>
      <c r="H29" s="95"/>
      <c r="I29" s="93"/>
      <c r="J29" s="5"/>
      <c r="K29" s="4"/>
      <c r="L29" s="5"/>
      <c r="M29" s="4"/>
      <c r="N29" s="5"/>
    </row>
    <row r="30" spans="1:14" ht="14.25" customHeight="1" thickBot="1">
      <c r="A30" s="340"/>
      <c r="B30" s="222" t="s">
        <v>95</v>
      </c>
      <c r="C30" s="75"/>
      <c r="D30" s="165"/>
      <c r="E30" s="342"/>
      <c r="F30" s="344"/>
      <c r="G30" s="191"/>
      <c r="H30" s="100"/>
      <c r="I30" s="93"/>
      <c r="J30" s="5"/>
      <c r="K30" s="4"/>
      <c r="L30" s="5"/>
      <c r="M30" s="4"/>
      <c r="N30" s="5"/>
    </row>
    <row r="31" spans="1:14" ht="14.25" customHeight="1">
      <c r="A31" s="338" t="s">
        <v>25</v>
      </c>
      <c r="B31" s="223" t="s">
        <v>94</v>
      </c>
      <c r="C31" s="158"/>
      <c r="D31" s="218"/>
      <c r="E31" s="341"/>
      <c r="F31" s="343"/>
      <c r="G31" s="249"/>
      <c r="H31" s="95"/>
      <c r="I31" s="93"/>
      <c r="J31" s="5"/>
      <c r="K31" s="4"/>
      <c r="L31" s="5"/>
      <c r="M31" s="4"/>
      <c r="N31" s="5"/>
    </row>
    <row r="32" spans="1:14" ht="14.25" customHeight="1" thickBot="1">
      <c r="A32" s="340"/>
      <c r="B32" s="222" t="s">
        <v>95</v>
      </c>
      <c r="C32" s="87"/>
      <c r="D32" s="165"/>
      <c r="E32" s="342"/>
      <c r="F32" s="344"/>
      <c r="G32" s="191"/>
      <c r="H32" s="100"/>
      <c r="I32" s="93"/>
      <c r="J32" s="5"/>
      <c r="K32" s="4"/>
      <c r="L32" s="5"/>
      <c r="M32" s="4"/>
      <c r="N32" s="5"/>
    </row>
    <row r="33" spans="1:14" ht="14.25" customHeight="1">
      <c r="A33" s="338" t="s">
        <v>26</v>
      </c>
      <c r="B33" s="223" t="s">
        <v>94</v>
      </c>
      <c r="C33" s="158"/>
      <c r="D33" s="218"/>
      <c r="E33" s="341"/>
      <c r="F33" s="343"/>
      <c r="G33" s="249"/>
      <c r="H33" s="95"/>
      <c r="I33" s="65"/>
      <c r="J33" s="10"/>
      <c r="K33" s="9"/>
      <c r="L33" s="10"/>
      <c r="M33" s="9"/>
      <c r="N33" s="10"/>
    </row>
    <row r="34" spans="1:14" ht="14.25" customHeight="1" thickBot="1">
      <c r="A34" s="339"/>
      <c r="B34" s="151" t="s">
        <v>95</v>
      </c>
      <c r="C34" s="87"/>
      <c r="D34" s="165"/>
      <c r="E34" s="342"/>
      <c r="F34" s="344"/>
      <c r="G34" s="191"/>
      <c r="H34" s="100"/>
      <c r="I34" s="64"/>
      <c r="J34" s="3"/>
      <c r="K34" s="2"/>
      <c r="L34" s="3"/>
      <c r="M34" s="2"/>
      <c r="N34" s="3"/>
    </row>
    <row r="35" ht="14.25" customHeight="1" thickTop="1"/>
    <row r="36" spans="1:6" ht="14.25" customHeight="1">
      <c r="A36" s="321" t="s">
        <v>32</v>
      </c>
      <c r="B36" s="319"/>
      <c r="C36" s="319"/>
      <c r="D36" s="320"/>
      <c r="E36" s="22"/>
      <c r="F36" s="22"/>
    </row>
    <row r="37" spans="1:6" ht="14.25" customHeight="1">
      <c r="A37" s="22"/>
      <c r="B37" s="21" t="s">
        <v>33</v>
      </c>
      <c r="C37" s="21"/>
      <c r="D37" s="22"/>
      <c r="E37" s="22"/>
      <c r="F37" s="22"/>
    </row>
    <row r="38" spans="1:9" ht="14.25" customHeight="1">
      <c r="A38" s="22"/>
      <c r="B38" s="319" t="s">
        <v>35</v>
      </c>
      <c r="C38" s="319"/>
      <c r="D38" s="319"/>
      <c r="E38" s="320"/>
      <c r="F38" s="22"/>
      <c r="I38" s="176"/>
    </row>
    <row r="39" spans="1:9" ht="14.25" customHeight="1">
      <c r="A39" s="22"/>
      <c r="B39" s="319" t="s">
        <v>34</v>
      </c>
      <c r="C39" s="319"/>
      <c r="D39" s="319"/>
      <c r="E39" s="22"/>
      <c r="F39" s="22"/>
      <c r="I39" s="176"/>
    </row>
    <row r="40" spans="1:9" ht="14.25" customHeight="1">
      <c r="A40" s="22"/>
      <c r="B40" s="22"/>
      <c r="C40" s="22"/>
      <c r="D40" s="22"/>
      <c r="E40" s="22"/>
      <c r="F40" s="22"/>
      <c r="I40" s="176"/>
    </row>
    <row r="41" ht="14.25" customHeight="1">
      <c r="I41" s="176"/>
    </row>
    <row r="42" ht="14.25" customHeight="1">
      <c r="I42" s="176"/>
    </row>
    <row r="43" ht="14.25" customHeight="1">
      <c r="I43" s="176"/>
    </row>
    <row r="44" ht="14.25" customHeight="1">
      <c r="I44" s="176"/>
    </row>
    <row r="45" ht="14.25" customHeight="1">
      <c r="I45" s="176"/>
    </row>
    <row r="46" ht="14.25" customHeight="1">
      <c r="I46" s="176"/>
    </row>
    <row r="47" ht="14.25" customHeight="1">
      <c r="I47" s="176"/>
    </row>
    <row r="48" ht="14.25" customHeight="1">
      <c r="I48" s="176"/>
    </row>
    <row r="49" ht="14.25" customHeight="1">
      <c r="I49" s="176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K9:L9"/>
    <mergeCell ref="G9:H9"/>
    <mergeCell ref="F15:F16"/>
    <mergeCell ref="A6:N7"/>
    <mergeCell ref="G8:N8"/>
    <mergeCell ref="D9:D10"/>
    <mergeCell ref="A8:A10"/>
    <mergeCell ref="E9:E10"/>
    <mergeCell ref="F9:F10"/>
    <mergeCell ref="M9:N9"/>
    <mergeCell ref="B8:D8"/>
    <mergeCell ref="B39:D39"/>
    <mergeCell ref="B38:E38"/>
    <mergeCell ref="A36:D36"/>
    <mergeCell ref="A15:A16"/>
    <mergeCell ref="E15:E16"/>
    <mergeCell ref="A17:A18"/>
    <mergeCell ref="E19:E20"/>
    <mergeCell ref="E21:E22"/>
    <mergeCell ref="E8:F8"/>
    <mergeCell ref="F13:F14"/>
    <mergeCell ref="F11:F12"/>
    <mergeCell ref="I9:J9"/>
    <mergeCell ref="F25:F26"/>
    <mergeCell ref="F19:F20"/>
    <mergeCell ref="F17:F18"/>
    <mergeCell ref="F21:F22"/>
    <mergeCell ref="F23:F24"/>
    <mergeCell ref="B9:C10"/>
    <mergeCell ref="E11:E12"/>
    <mergeCell ref="A23:A24"/>
    <mergeCell ref="A21:A22"/>
    <mergeCell ref="A11:A12"/>
    <mergeCell ref="A25:A26"/>
    <mergeCell ref="E25:E26"/>
    <mergeCell ref="A13:A14"/>
    <mergeCell ref="E13:E14"/>
    <mergeCell ref="E17:E18"/>
    <mergeCell ref="E23:E24"/>
    <mergeCell ref="A19:A20"/>
    <mergeCell ref="F29:F30"/>
    <mergeCell ref="F27:F28"/>
    <mergeCell ref="E27:E28"/>
    <mergeCell ref="A27:A28"/>
    <mergeCell ref="A29:A30"/>
    <mergeCell ref="E29:E30"/>
    <mergeCell ref="A33:A34"/>
    <mergeCell ref="A31:A32"/>
    <mergeCell ref="E31:E32"/>
    <mergeCell ref="F31:F32"/>
    <mergeCell ref="E33:E34"/>
    <mergeCell ref="F33:F34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">
      <selection activeCell="E26" sqref="E26:E28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18" t="s">
        <v>41</v>
      </c>
      <c r="B1" s="16" t="s">
        <v>48</v>
      </c>
      <c r="C1" s="16"/>
      <c r="D1" s="17"/>
      <c r="E1" s="17">
        <v>51223</v>
      </c>
      <c r="F1" s="17"/>
      <c r="G1" s="17"/>
      <c r="H1" s="16" t="s">
        <v>29</v>
      </c>
      <c r="I1" s="16"/>
      <c r="J1" s="16"/>
      <c r="K1" s="27">
        <v>1520</v>
      </c>
      <c r="L1" s="17"/>
      <c r="M1" s="1"/>
    </row>
    <row r="2" spans="1:13" ht="15">
      <c r="A2" s="16" t="s">
        <v>1</v>
      </c>
      <c r="B2" s="16" t="s">
        <v>58</v>
      </c>
      <c r="C2" s="16"/>
      <c r="D2" s="17"/>
      <c r="E2" s="17">
        <v>51222</v>
      </c>
      <c r="F2" s="17"/>
      <c r="G2" s="17"/>
      <c r="H2" s="16" t="s">
        <v>2</v>
      </c>
      <c r="I2" s="16"/>
      <c r="J2" s="16"/>
      <c r="K2" s="17">
        <v>13</v>
      </c>
      <c r="L2" s="17"/>
      <c r="M2" s="1"/>
    </row>
    <row r="3" spans="1:13" ht="15">
      <c r="A3" s="16" t="s">
        <v>0</v>
      </c>
      <c r="B3" s="16" t="s">
        <v>38</v>
      </c>
      <c r="C3" s="16"/>
      <c r="D3" s="17"/>
      <c r="E3" s="17"/>
      <c r="F3" s="17"/>
      <c r="G3" s="17"/>
      <c r="H3" s="16" t="s">
        <v>3</v>
      </c>
      <c r="I3" s="16"/>
      <c r="J3" s="16"/>
      <c r="K3" s="17">
        <v>3</v>
      </c>
      <c r="L3" s="17"/>
      <c r="M3" s="1"/>
    </row>
    <row r="4" spans="1:15" ht="15">
      <c r="A4" s="16" t="s">
        <v>4</v>
      </c>
      <c r="B4" s="16">
        <v>258</v>
      </c>
      <c r="C4" s="16"/>
      <c r="D4" s="17"/>
      <c r="E4" s="17"/>
      <c r="F4" s="17"/>
      <c r="G4" s="17"/>
      <c r="H4" s="16" t="s">
        <v>31</v>
      </c>
      <c r="I4" s="16"/>
      <c r="J4" s="16"/>
      <c r="K4" s="32" t="s">
        <v>62</v>
      </c>
      <c r="L4" s="20"/>
      <c r="M4" s="20"/>
      <c r="N4" s="20"/>
      <c r="O4" s="20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34"/>
      <c r="K5" s="34" t="s">
        <v>65</v>
      </c>
      <c r="L5" s="34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323" t="s">
        <v>27</v>
      </c>
      <c r="H9" s="324"/>
      <c r="I9" s="334" t="s">
        <v>98</v>
      </c>
      <c r="J9" s="335"/>
      <c r="K9" s="334" t="s">
        <v>13</v>
      </c>
      <c r="L9" s="494"/>
      <c r="M9" s="486" t="s">
        <v>14</v>
      </c>
      <c r="N9" s="487"/>
    </row>
    <row r="10" spans="1:14" ht="15" thickBot="1">
      <c r="A10" s="290"/>
      <c r="B10" s="424"/>
      <c r="C10" s="331"/>
      <c r="D10" s="293"/>
      <c r="E10" s="420"/>
      <c r="F10" s="293"/>
      <c r="G10" s="11" t="s">
        <v>114</v>
      </c>
      <c r="H10" s="10" t="s">
        <v>9</v>
      </c>
      <c r="I10" s="101" t="s">
        <v>99</v>
      </c>
      <c r="J10" s="10" t="s">
        <v>9</v>
      </c>
      <c r="K10" s="2" t="s">
        <v>10</v>
      </c>
      <c r="L10" s="127" t="s">
        <v>9</v>
      </c>
      <c r="M10" s="128" t="s">
        <v>30</v>
      </c>
      <c r="N10" s="129" t="s">
        <v>9</v>
      </c>
    </row>
    <row r="11" spans="1:14" ht="15.75" customHeight="1" thickTop="1">
      <c r="A11" s="444" t="s">
        <v>16</v>
      </c>
      <c r="B11" s="227" t="s">
        <v>94</v>
      </c>
      <c r="C11" s="90">
        <v>4080</v>
      </c>
      <c r="D11" s="166">
        <f>(9.7+3.879+0.437+0.015)*1.075*1.2</f>
        <v>18.09999</v>
      </c>
      <c r="E11" s="490">
        <v>10</v>
      </c>
      <c r="F11" s="491">
        <v>63.99</v>
      </c>
      <c r="G11" s="206"/>
      <c r="H11" s="207"/>
      <c r="I11" s="492"/>
      <c r="J11" s="488"/>
      <c r="K11" s="73"/>
      <c r="L11" s="125"/>
      <c r="M11" s="72"/>
      <c r="N11" s="99"/>
    </row>
    <row r="12" spans="1:14" ht="15" customHeight="1">
      <c r="A12" s="408"/>
      <c r="B12" s="228" t="s">
        <v>95</v>
      </c>
      <c r="C12" s="90">
        <v>2250</v>
      </c>
      <c r="D12" s="167">
        <f>(6.15+0.97+0.437+0.015)*1.075*1.2</f>
        <v>9.767879999999998</v>
      </c>
      <c r="E12" s="490"/>
      <c r="F12" s="491"/>
      <c r="G12" s="208"/>
      <c r="H12" s="209"/>
      <c r="I12" s="493"/>
      <c r="J12" s="489"/>
      <c r="K12" s="73"/>
      <c r="L12" s="125"/>
      <c r="M12" s="72"/>
      <c r="N12" s="99"/>
    </row>
    <row r="13" spans="1:14" ht="15" customHeight="1" thickBot="1">
      <c r="A13" s="408"/>
      <c r="B13" s="54" t="s">
        <v>110</v>
      </c>
      <c r="C13" s="119">
        <v>17.25</v>
      </c>
      <c r="D13" s="169">
        <f>54.258*1.075*1.2</f>
        <v>69.99282</v>
      </c>
      <c r="E13" s="490"/>
      <c r="F13" s="491"/>
      <c r="G13" s="208"/>
      <c r="H13" s="209"/>
      <c r="I13" s="493"/>
      <c r="J13" s="489"/>
      <c r="K13" s="73"/>
      <c r="L13" s="125"/>
      <c r="M13" s="72"/>
      <c r="N13" s="99"/>
    </row>
    <row r="14" spans="1:14" ht="15" customHeight="1" thickTop="1">
      <c r="A14" s="407" t="s">
        <v>17</v>
      </c>
      <c r="B14" s="54" t="s">
        <v>94</v>
      </c>
      <c r="C14" s="157">
        <v>2910</v>
      </c>
      <c r="D14" s="166">
        <f>(9.7+3.879+0.437+0.015)*1.075*1.2</f>
        <v>18.09999</v>
      </c>
      <c r="E14" s="427">
        <v>10</v>
      </c>
      <c r="F14" s="479">
        <v>63.99</v>
      </c>
      <c r="G14" s="210"/>
      <c r="H14" s="211"/>
      <c r="I14" s="483"/>
      <c r="J14" s="481"/>
      <c r="K14" s="65"/>
      <c r="L14" s="124"/>
      <c r="M14" s="71"/>
      <c r="N14" s="96"/>
    </row>
    <row r="15" spans="1:14" ht="15" customHeight="1">
      <c r="A15" s="408"/>
      <c r="B15" s="54" t="s">
        <v>95</v>
      </c>
      <c r="C15" s="90">
        <v>1110</v>
      </c>
      <c r="D15" s="167">
        <f>(6.15+0.97+0.437+0.015)*1.075*1.2</f>
        <v>9.767879999999998</v>
      </c>
      <c r="E15" s="428"/>
      <c r="F15" s="480"/>
      <c r="G15" s="208"/>
      <c r="H15" s="209"/>
      <c r="I15" s="484"/>
      <c r="J15" s="482"/>
      <c r="K15" s="73"/>
      <c r="L15" s="125"/>
      <c r="M15" s="72"/>
      <c r="N15" s="99"/>
    </row>
    <row r="16" spans="1:14" ht="15" customHeight="1" thickBot="1">
      <c r="A16" s="408"/>
      <c r="B16" s="54" t="s">
        <v>110</v>
      </c>
      <c r="C16" s="106">
        <v>17.25</v>
      </c>
      <c r="D16" s="169">
        <f>54.258*1.075*1.2</f>
        <v>69.99282</v>
      </c>
      <c r="E16" s="428"/>
      <c r="F16" s="480"/>
      <c r="G16" s="208"/>
      <c r="H16" s="209"/>
      <c r="I16" s="484"/>
      <c r="J16" s="482"/>
      <c r="K16" s="73"/>
      <c r="L16" s="125"/>
      <c r="M16" s="72"/>
      <c r="N16" s="99"/>
    </row>
    <row r="17" spans="1:14" ht="15" customHeight="1" thickTop="1">
      <c r="A17" s="407" t="s">
        <v>18</v>
      </c>
      <c r="B17" s="58" t="s">
        <v>94</v>
      </c>
      <c r="C17" s="157">
        <v>3900</v>
      </c>
      <c r="D17" s="166">
        <f>(9.7+3.879+0.437+0.015)*1.075*1.2</f>
        <v>18.09999</v>
      </c>
      <c r="E17" s="427">
        <v>10</v>
      </c>
      <c r="F17" s="479">
        <v>63.99</v>
      </c>
      <c r="G17" s="210"/>
      <c r="H17" s="211"/>
      <c r="I17" s="483"/>
      <c r="J17" s="481"/>
      <c r="K17" s="65"/>
      <c r="L17" s="124"/>
      <c r="M17" s="71"/>
      <c r="N17" s="96"/>
    </row>
    <row r="18" spans="1:14" ht="15" customHeight="1">
      <c r="A18" s="408"/>
      <c r="B18" s="54" t="s">
        <v>95</v>
      </c>
      <c r="C18" s="89">
        <v>1290</v>
      </c>
      <c r="D18" s="167">
        <f>(6.15+0.97+0.437+0.015)*1.075*1.2</f>
        <v>9.767879999999998</v>
      </c>
      <c r="E18" s="428"/>
      <c r="F18" s="480"/>
      <c r="G18" s="208"/>
      <c r="H18" s="209"/>
      <c r="I18" s="484"/>
      <c r="J18" s="482"/>
      <c r="K18" s="73"/>
      <c r="L18" s="125"/>
      <c r="M18" s="72"/>
      <c r="N18" s="99"/>
    </row>
    <row r="19" spans="1:14" ht="15" customHeight="1" thickBot="1">
      <c r="A19" s="408"/>
      <c r="B19" s="54" t="s">
        <v>110</v>
      </c>
      <c r="C19" s="106">
        <v>17.25</v>
      </c>
      <c r="D19" s="169">
        <f>54.258*1.075*1.2</f>
        <v>69.99282</v>
      </c>
      <c r="E19" s="428"/>
      <c r="F19" s="480"/>
      <c r="G19" s="208"/>
      <c r="H19" s="209"/>
      <c r="I19" s="484"/>
      <c r="J19" s="482"/>
      <c r="K19" s="73"/>
      <c r="L19" s="125"/>
      <c r="M19" s="72"/>
      <c r="N19" s="99"/>
    </row>
    <row r="20" spans="1:14" ht="13.5" thickTop="1">
      <c r="A20" s="407" t="s">
        <v>19</v>
      </c>
      <c r="B20" s="229" t="s">
        <v>94</v>
      </c>
      <c r="C20" s="157">
        <v>1920</v>
      </c>
      <c r="D20" s="166">
        <f>(9.7+3.879+0.437+0.015)*1.075*1.2</f>
        <v>18.09999</v>
      </c>
      <c r="E20" s="427">
        <v>15</v>
      </c>
      <c r="F20" s="479">
        <v>63.99</v>
      </c>
      <c r="G20" s="210"/>
      <c r="H20" s="211"/>
      <c r="I20" s="483"/>
      <c r="J20" s="481"/>
      <c r="K20" s="65"/>
      <c r="L20" s="124"/>
      <c r="M20" s="71"/>
      <c r="N20" s="96"/>
    </row>
    <row r="21" spans="1:14" ht="15" customHeight="1">
      <c r="A21" s="408"/>
      <c r="B21" s="228" t="s">
        <v>95</v>
      </c>
      <c r="C21" s="89">
        <v>1350</v>
      </c>
      <c r="D21" s="167">
        <f>(6.15+0.97+0.437+0.015)*1.075*1.2</f>
        <v>9.767879999999998</v>
      </c>
      <c r="E21" s="428"/>
      <c r="F21" s="480"/>
      <c r="G21" s="208"/>
      <c r="H21" s="209"/>
      <c r="I21" s="484"/>
      <c r="J21" s="482"/>
      <c r="K21" s="73"/>
      <c r="L21" s="125"/>
      <c r="M21" s="72"/>
      <c r="N21" s="99"/>
    </row>
    <row r="22" spans="1:14" ht="15" customHeight="1" thickBot="1">
      <c r="A22" s="408"/>
      <c r="B22" s="54" t="s">
        <v>110</v>
      </c>
      <c r="C22" s="106">
        <v>17.25</v>
      </c>
      <c r="D22" s="169">
        <f>54.258*1.075*1.2</f>
        <v>69.99282</v>
      </c>
      <c r="E22" s="428"/>
      <c r="F22" s="480"/>
      <c r="G22" s="208"/>
      <c r="H22" s="209"/>
      <c r="I22" s="484"/>
      <c r="J22" s="482"/>
      <c r="K22" s="73"/>
      <c r="L22" s="125"/>
      <c r="M22" s="72"/>
      <c r="N22" s="99"/>
    </row>
    <row r="23" spans="1:14" ht="13.5" thickTop="1">
      <c r="A23" s="407" t="s">
        <v>20</v>
      </c>
      <c r="B23" s="58" t="s">
        <v>94</v>
      </c>
      <c r="C23" s="157">
        <v>1800</v>
      </c>
      <c r="D23" s="166">
        <f>(9.7+3.879+0.437+0.015)*1.075*1.2</f>
        <v>18.09999</v>
      </c>
      <c r="E23" s="427">
        <v>10</v>
      </c>
      <c r="F23" s="479">
        <v>63.99</v>
      </c>
      <c r="G23" s="210"/>
      <c r="H23" s="211"/>
      <c r="I23" s="467"/>
      <c r="J23" s="481"/>
      <c r="K23" s="65"/>
      <c r="L23" s="124"/>
      <c r="M23" s="71"/>
      <c r="N23" s="96"/>
    </row>
    <row r="24" spans="1:14" ht="15" customHeight="1">
      <c r="A24" s="408"/>
      <c r="B24" s="54" t="s">
        <v>95</v>
      </c>
      <c r="C24" s="89">
        <v>630</v>
      </c>
      <c r="D24" s="167">
        <f>(6.15+0.97+0.437+0.015)*1.075*1.2</f>
        <v>9.767879999999998</v>
      </c>
      <c r="E24" s="428"/>
      <c r="F24" s="480"/>
      <c r="G24" s="208"/>
      <c r="H24" s="209"/>
      <c r="I24" s="468"/>
      <c r="J24" s="482"/>
      <c r="K24" s="73"/>
      <c r="L24" s="125"/>
      <c r="M24" s="72"/>
      <c r="N24" s="99"/>
    </row>
    <row r="25" spans="1:14" ht="15" customHeight="1" thickBot="1">
      <c r="A25" s="408"/>
      <c r="B25" s="54" t="s">
        <v>110</v>
      </c>
      <c r="C25" s="106">
        <v>17.25</v>
      </c>
      <c r="D25" s="169">
        <f>54.258*1.075*1.2</f>
        <v>69.99282</v>
      </c>
      <c r="E25" s="428"/>
      <c r="F25" s="480"/>
      <c r="G25" s="208"/>
      <c r="H25" s="209"/>
      <c r="I25" s="485"/>
      <c r="J25" s="482"/>
      <c r="K25" s="73"/>
      <c r="L25" s="125"/>
      <c r="M25" s="72"/>
      <c r="N25" s="99"/>
    </row>
    <row r="26" spans="1:14" ht="15" customHeight="1" thickTop="1">
      <c r="A26" s="407" t="s">
        <v>68</v>
      </c>
      <c r="B26" s="58" t="s">
        <v>94</v>
      </c>
      <c r="C26" s="157"/>
      <c r="D26" s="166"/>
      <c r="E26" s="427"/>
      <c r="F26" s="479"/>
      <c r="G26" s="210"/>
      <c r="H26" s="211"/>
      <c r="I26" s="467"/>
      <c r="J26" s="481"/>
      <c r="K26" s="65"/>
      <c r="L26" s="124"/>
      <c r="M26" s="71"/>
      <c r="N26" s="96"/>
    </row>
    <row r="27" spans="1:14" ht="15.75" customHeight="1">
      <c r="A27" s="408"/>
      <c r="B27" s="54" t="s">
        <v>95</v>
      </c>
      <c r="C27" s="89"/>
      <c r="D27" s="167"/>
      <c r="E27" s="428"/>
      <c r="F27" s="480"/>
      <c r="G27" s="208"/>
      <c r="H27" s="209"/>
      <c r="I27" s="468"/>
      <c r="J27" s="482"/>
      <c r="K27" s="73"/>
      <c r="L27" s="125"/>
      <c r="M27" s="72"/>
      <c r="N27" s="99"/>
    </row>
    <row r="28" spans="1:14" ht="16.5" customHeight="1" thickBot="1">
      <c r="A28" s="408"/>
      <c r="B28" s="54" t="s">
        <v>110</v>
      </c>
      <c r="C28" s="106"/>
      <c r="D28" s="169"/>
      <c r="E28" s="428"/>
      <c r="F28" s="480"/>
      <c r="G28" s="208"/>
      <c r="H28" s="209"/>
      <c r="I28" s="485"/>
      <c r="J28" s="482"/>
      <c r="K28" s="73"/>
      <c r="L28" s="125"/>
      <c r="M28" s="72"/>
      <c r="N28" s="99"/>
    </row>
    <row r="29" spans="1:14" ht="13.5" thickTop="1">
      <c r="A29" s="407" t="s">
        <v>69</v>
      </c>
      <c r="B29" s="58" t="s">
        <v>94</v>
      </c>
      <c r="C29" s="157"/>
      <c r="D29" s="166"/>
      <c r="E29" s="427"/>
      <c r="F29" s="343"/>
      <c r="G29" s="212"/>
      <c r="H29" s="213"/>
      <c r="I29" s="463"/>
      <c r="J29" s="481"/>
      <c r="K29" s="65"/>
      <c r="L29" s="124"/>
      <c r="M29" s="71"/>
      <c r="N29" s="96"/>
    </row>
    <row r="30" spans="1:14" ht="15" customHeight="1">
      <c r="A30" s="408"/>
      <c r="B30" s="54" t="s">
        <v>95</v>
      </c>
      <c r="C30" s="89"/>
      <c r="D30" s="167"/>
      <c r="E30" s="428"/>
      <c r="F30" s="466"/>
      <c r="G30" s="214"/>
      <c r="H30" s="215"/>
      <c r="I30" s="464"/>
      <c r="J30" s="482"/>
      <c r="K30" s="73"/>
      <c r="L30" s="125"/>
      <c r="M30" s="72"/>
      <c r="N30" s="99"/>
    </row>
    <row r="31" spans="1:14" ht="15" customHeight="1" thickBot="1">
      <c r="A31" s="408"/>
      <c r="B31" s="54" t="s">
        <v>110</v>
      </c>
      <c r="C31" s="106"/>
      <c r="D31" s="169"/>
      <c r="E31" s="428"/>
      <c r="F31" s="466"/>
      <c r="G31" s="214"/>
      <c r="H31" s="216"/>
      <c r="I31" s="465"/>
      <c r="J31" s="482"/>
      <c r="K31" s="73"/>
      <c r="L31" s="125"/>
      <c r="M31" s="72"/>
      <c r="N31" s="99"/>
    </row>
    <row r="32" spans="1:14" ht="13.5" thickTop="1">
      <c r="A32" s="407" t="s">
        <v>22</v>
      </c>
      <c r="B32" s="58" t="s">
        <v>94</v>
      </c>
      <c r="C32" s="157"/>
      <c r="D32" s="166"/>
      <c r="E32" s="427"/>
      <c r="F32" s="343"/>
      <c r="G32" s="472"/>
      <c r="H32" s="475"/>
      <c r="I32" s="476">
        <v>0</v>
      </c>
      <c r="J32" s="470">
        <v>0</v>
      </c>
      <c r="K32" s="345"/>
      <c r="L32" s="343"/>
      <c r="M32" s="467"/>
      <c r="N32" s="481"/>
    </row>
    <row r="33" spans="1:14" ht="15" customHeight="1">
      <c r="A33" s="408"/>
      <c r="B33" s="54" t="s">
        <v>95</v>
      </c>
      <c r="C33" s="89"/>
      <c r="D33" s="167"/>
      <c r="E33" s="428"/>
      <c r="F33" s="466"/>
      <c r="G33" s="473"/>
      <c r="H33" s="475"/>
      <c r="I33" s="477"/>
      <c r="J33" s="471"/>
      <c r="K33" s="417"/>
      <c r="L33" s="466"/>
      <c r="M33" s="468"/>
      <c r="N33" s="482"/>
    </row>
    <row r="34" spans="1:14" ht="15" customHeight="1" thickBot="1">
      <c r="A34" s="408"/>
      <c r="B34" s="54" t="s">
        <v>110</v>
      </c>
      <c r="C34" s="106"/>
      <c r="D34" s="169"/>
      <c r="E34" s="428"/>
      <c r="F34" s="466"/>
      <c r="G34" s="473"/>
      <c r="H34" s="475"/>
      <c r="I34" s="478"/>
      <c r="J34" s="471"/>
      <c r="K34" s="417"/>
      <c r="L34" s="466"/>
      <c r="M34" s="468"/>
      <c r="N34" s="482"/>
    </row>
    <row r="35" spans="1:14" ht="13.5" thickTop="1">
      <c r="A35" s="407" t="s">
        <v>23</v>
      </c>
      <c r="B35" s="58" t="s">
        <v>94</v>
      </c>
      <c r="C35" s="157"/>
      <c r="D35" s="166"/>
      <c r="E35" s="427"/>
      <c r="F35" s="343"/>
      <c r="G35" s="472"/>
      <c r="H35" s="474"/>
      <c r="I35" s="503"/>
      <c r="J35" s="470"/>
      <c r="K35" s="345"/>
      <c r="L35" s="343"/>
      <c r="M35" s="467"/>
      <c r="N35" s="481"/>
    </row>
    <row r="36" spans="1:14" ht="15" customHeight="1">
      <c r="A36" s="408"/>
      <c r="B36" s="54" t="s">
        <v>95</v>
      </c>
      <c r="C36" s="89"/>
      <c r="D36" s="167"/>
      <c r="E36" s="428"/>
      <c r="F36" s="466"/>
      <c r="G36" s="473"/>
      <c r="H36" s="475"/>
      <c r="I36" s="504"/>
      <c r="J36" s="471"/>
      <c r="K36" s="417"/>
      <c r="L36" s="466"/>
      <c r="M36" s="468"/>
      <c r="N36" s="482"/>
    </row>
    <row r="37" spans="1:14" ht="15" customHeight="1" thickBot="1">
      <c r="A37" s="408"/>
      <c r="B37" s="54" t="s">
        <v>110</v>
      </c>
      <c r="C37" s="106"/>
      <c r="D37" s="169"/>
      <c r="E37" s="428"/>
      <c r="F37" s="466"/>
      <c r="G37" s="473"/>
      <c r="H37" s="475"/>
      <c r="I37" s="504"/>
      <c r="J37" s="471"/>
      <c r="K37" s="417"/>
      <c r="L37" s="466"/>
      <c r="M37" s="468"/>
      <c r="N37" s="482"/>
    </row>
    <row r="38" spans="1:14" ht="12.75">
      <c r="A38" s="407" t="s">
        <v>24</v>
      </c>
      <c r="B38" s="121" t="s">
        <v>94</v>
      </c>
      <c r="C38" s="118"/>
      <c r="D38" s="263"/>
      <c r="E38" s="427"/>
      <c r="F38" s="343"/>
      <c r="G38" s="472"/>
      <c r="H38" s="474"/>
      <c r="I38" s="506"/>
      <c r="J38" s="499"/>
      <c r="K38" s="345"/>
      <c r="L38" s="343"/>
      <c r="M38" s="467"/>
      <c r="N38" s="481"/>
    </row>
    <row r="39" spans="1:14" ht="15" customHeight="1">
      <c r="A39" s="408"/>
      <c r="B39" s="122" t="s">
        <v>95</v>
      </c>
      <c r="C39" s="66"/>
      <c r="D39" s="167"/>
      <c r="E39" s="428"/>
      <c r="F39" s="466"/>
      <c r="G39" s="473"/>
      <c r="H39" s="475"/>
      <c r="I39" s="506"/>
      <c r="J39" s="499"/>
      <c r="K39" s="417"/>
      <c r="L39" s="466"/>
      <c r="M39" s="468"/>
      <c r="N39" s="482"/>
    </row>
    <row r="40" spans="1:14" ht="15" customHeight="1" thickBot="1">
      <c r="A40" s="408"/>
      <c r="B40" s="122" t="s">
        <v>110</v>
      </c>
      <c r="C40" s="120"/>
      <c r="D40" s="169"/>
      <c r="E40" s="428"/>
      <c r="F40" s="466"/>
      <c r="G40" s="473"/>
      <c r="H40" s="475"/>
      <c r="I40" s="506"/>
      <c r="J40" s="499"/>
      <c r="K40" s="417"/>
      <c r="L40" s="466"/>
      <c r="M40" s="468"/>
      <c r="N40" s="482"/>
    </row>
    <row r="41" spans="1:14" ht="12.75">
      <c r="A41" s="407" t="s">
        <v>25</v>
      </c>
      <c r="B41" s="58" t="s">
        <v>94</v>
      </c>
      <c r="C41" s="90"/>
      <c r="D41" s="166"/>
      <c r="E41" s="345"/>
      <c r="F41" s="343"/>
      <c r="G41" s="472"/>
      <c r="H41" s="474"/>
      <c r="I41" s="507"/>
      <c r="J41" s="500"/>
      <c r="K41" s="345"/>
      <c r="L41" s="343"/>
      <c r="M41" s="467"/>
      <c r="N41" s="481"/>
    </row>
    <row r="42" spans="1:14" ht="12.75">
      <c r="A42" s="408"/>
      <c r="B42" s="54" t="s">
        <v>95</v>
      </c>
      <c r="C42" s="89"/>
      <c r="D42" s="167"/>
      <c r="E42" s="417"/>
      <c r="F42" s="466"/>
      <c r="G42" s="473"/>
      <c r="H42" s="475"/>
      <c r="I42" s="507"/>
      <c r="J42" s="500"/>
      <c r="K42" s="417"/>
      <c r="L42" s="466"/>
      <c r="M42" s="468"/>
      <c r="N42" s="482"/>
    </row>
    <row r="43" spans="1:15" ht="13.5" thickBot="1">
      <c r="A43" s="408"/>
      <c r="B43" s="54" t="s">
        <v>110</v>
      </c>
      <c r="C43" s="119"/>
      <c r="D43" s="169"/>
      <c r="E43" s="417"/>
      <c r="F43" s="466"/>
      <c r="G43" s="473"/>
      <c r="H43" s="475"/>
      <c r="I43" s="507"/>
      <c r="J43" s="500"/>
      <c r="K43" s="417"/>
      <c r="L43" s="466"/>
      <c r="M43" s="468"/>
      <c r="N43" s="482"/>
      <c r="O43" s="126"/>
    </row>
    <row r="44" spans="1:15" ht="13.5" customHeight="1">
      <c r="A44" s="496" t="s">
        <v>26</v>
      </c>
      <c r="B44" s="130" t="s">
        <v>94</v>
      </c>
      <c r="C44" s="90"/>
      <c r="D44" s="166"/>
      <c r="E44" s="490"/>
      <c r="F44" s="491"/>
      <c r="G44" s="505"/>
      <c r="H44" s="505"/>
      <c r="I44" s="502"/>
      <c r="J44" s="501"/>
      <c r="K44" s="463"/>
      <c r="L44" s="343"/>
      <c r="M44" s="467"/>
      <c r="N44" s="481"/>
      <c r="O44" s="126"/>
    </row>
    <row r="45" spans="1:15" ht="13.5" customHeight="1">
      <c r="A45" s="497"/>
      <c r="B45" s="131" t="s">
        <v>95</v>
      </c>
      <c r="C45" s="89"/>
      <c r="D45" s="167"/>
      <c r="E45" s="490"/>
      <c r="F45" s="491"/>
      <c r="G45" s="505"/>
      <c r="H45" s="505"/>
      <c r="I45" s="502"/>
      <c r="J45" s="501"/>
      <c r="K45" s="464"/>
      <c r="L45" s="466"/>
      <c r="M45" s="468"/>
      <c r="N45" s="482"/>
      <c r="O45" s="126"/>
    </row>
    <row r="46" spans="1:15" ht="13.5" customHeight="1" thickBot="1">
      <c r="A46" s="498"/>
      <c r="B46" s="132" t="s">
        <v>110</v>
      </c>
      <c r="C46" s="119"/>
      <c r="D46" s="169"/>
      <c r="E46" s="490"/>
      <c r="F46" s="491"/>
      <c r="G46" s="505"/>
      <c r="H46" s="505"/>
      <c r="I46" s="502"/>
      <c r="J46" s="501"/>
      <c r="K46" s="465"/>
      <c r="L46" s="344"/>
      <c r="M46" s="469"/>
      <c r="N46" s="508"/>
      <c r="O46" s="126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26"/>
    </row>
    <row r="48" spans="1:14" s="26" customFormat="1" ht="13.5" customHeight="1">
      <c r="A48" s="495" t="s">
        <v>32</v>
      </c>
      <c r="B48" s="319"/>
      <c r="C48" s="319"/>
      <c r="D48" s="319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26" customFormat="1" ht="12.75">
      <c r="A49" s="22"/>
      <c r="B49" s="21" t="s">
        <v>33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26" customFormat="1" ht="12.75">
      <c r="A50" s="22"/>
      <c r="B50" s="319" t="s">
        <v>35</v>
      </c>
      <c r="C50" s="319"/>
      <c r="D50" s="319"/>
      <c r="E50" s="320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26" customFormat="1" ht="12.75">
      <c r="A51" s="22"/>
      <c r="B51" s="319" t="s">
        <v>34</v>
      </c>
      <c r="C51" s="319"/>
      <c r="D51" s="319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26" customFormat="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</sheetData>
  <sheetProtection/>
  <mergeCells count="106">
    <mergeCell ref="N38:N40"/>
    <mergeCell ref="G44:G46"/>
    <mergeCell ref="H44:H46"/>
    <mergeCell ref="I38:I40"/>
    <mergeCell ref="I41:I43"/>
    <mergeCell ref="G38:G40"/>
    <mergeCell ref="H38:H40"/>
    <mergeCell ref="N44:N46"/>
    <mergeCell ref="M41:M43"/>
    <mergeCell ref="N41:N43"/>
    <mergeCell ref="J44:J46"/>
    <mergeCell ref="I44:I46"/>
    <mergeCell ref="I35:I37"/>
    <mergeCell ref="J35:J37"/>
    <mergeCell ref="K41:K43"/>
    <mergeCell ref="L41:L43"/>
    <mergeCell ref="L38:L40"/>
    <mergeCell ref="K35:K37"/>
    <mergeCell ref="A38:A40"/>
    <mergeCell ref="E38:E40"/>
    <mergeCell ref="E41:E43"/>
    <mergeCell ref="J38:J40"/>
    <mergeCell ref="F41:F43"/>
    <mergeCell ref="G41:G43"/>
    <mergeCell ref="H41:H43"/>
    <mergeCell ref="J41:J43"/>
    <mergeCell ref="A44:A46"/>
    <mergeCell ref="E44:E46"/>
    <mergeCell ref="F9:F10"/>
    <mergeCell ref="A14:A16"/>
    <mergeCell ref="A11:A13"/>
    <mergeCell ref="A26:A28"/>
    <mergeCell ref="A17:A19"/>
    <mergeCell ref="E17:E19"/>
    <mergeCell ref="F17:F19"/>
    <mergeCell ref="A35:A37"/>
    <mergeCell ref="B51:D51"/>
    <mergeCell ref="E29:E31"/>
    <mergeCell ref="E32:E34"/>
    <mergeCell ref="F44:F46"/>
    <mergeCell ref="B50:E50"/>
    <mergeCell ref="A48:D48"/>
    <mergeCell ref="F38:F40"/>
    <mergeCell ref="A29:A31"/>
    <mergeCell ref="A32:A34"/>
    <mergeCell ref="A41:A43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K9:L9"/>
    <mergeCell ref="M9:N9"/>
    <mergeCell ref="J11:J13"/>
    <mergeCell ref="J14:J16"/>
    <mergeCell ref="B9:C10"/>
    <mergeCell ref="I9:J9"/>
    <mergeCell ref="E11:E13"/>
    <mergeCell ref="F11:F13"/>
    <mergeCell ref="E14:E16"/>
    <mergeCell ref="F14:F16"/>
    <mergeCell ref="G9:H9"/>
    <mergeCell ref="A23:A25"/>
    <mergeCell ref="A20:A22"/>
    <mergeCell ref="E20:E22"/>
    <mergeCell ref="F20:F22"/>
    <mergeCell ref="E23:E25"/>
    <mergeCell ref="F23:F25"/>
    <mergeCell ref="N32:N34"/>
    <mergeCell ref="N35:N37"/>
    <mergeCell ref="I17:I19"/>
    <mergeCell ref="J17:J19"/>
    <mergeCell ref="I20:I22"/>
    <mergeCell ref="J20:J22"/>
    <mergeCell ref="I23:I25"/>
    <mergeCell ref="I26:I28"/>
    <mergeCell ref="J23:J25"/>
    <mergeCell ref="J26:J28"/>
    <mergeCell ref="E26:E28"/>
    <mergeCell ref="F26:F28"/>
    <mergeCell ref="I29:I31"/>
    <mergeCell ref="J29:J31"/>
    <mergeCell ref="F29:F31"/>
    <mergeCell ref="E35:E37"/>
    <mergeCell ref="J32:J34"/>
    <mergeCell ref="G35:G37"/>
    <mergeCell ref="G32:G34"/>
    <mergeCell ref="F32:F34"/>
    <mergeCell ref="F35:F37"/>
    <mergeCell ref="H35:H37"/>
    <mergeCell ref="H32:H34"/>
    <mergeCell ref="I32:I34"/>
    <mergeCell ref="K44:K46"/>
    <mergeCell ref="L44:L46"/>
    <mergeCell ref="M44:M46"/>
    <mergeCell ref="K32:K34"/>
    <mergeCell ref="L32:L34"/>
    <mergeCell ref="K38:K40"/>
    <mergeCell ref="L35:L37"/>
    <mergeCell ref="M35:M37"/>
    <mergeCell ref="M38:M40"/>
    <mergeCell ref="M32:M34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C20" sqref="C20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23" customFormat="1" ht="15">
      <c r="A1" s="18" t="s">
        <v>41</v>
      </c>
      <c r="B1" s="16" t="s">
        <v>45</v>
      </c>
      <c r="C1" s="16"/>
      <c r="D1" s="16"/>
      <c r="E1" s="16"/>
      <c r="F1" s="16">
        <v>50608</v>
      </c>
      <c r="G1" s="17"/>
      <c r="H1" s="17"/>
      <c r="I1" s="445" t="s">
        <v>29</v>
      </c>
      <c r="J1" s="445"/>
      <c r="K1" s="445"/>
      <c r="L1" s="17"/>
      <c r="M1" s="17"/>
      <c r="N1" s="17"/>
    </row>
    <row r="2" spans="1:14" s="23" customFormat="1" ht="15">
      <c r="A2" s="16" t="s">
        <v>1</v>
      </c>
      <c r="B2" s="16" t="s">
        <v>56</v>
      </c>
      <c r="C2" s="16"/>
      <c r="D2" s="16"/>
      <c r="E2" s="16"/>
      <c r="F2" s="16"/>
      <c r="G2" s="17"/>
      <c r="H2" s="17"/>
      <c r="I2" s="445" t="s">
        <v>2</v>
      </c>
      <c r="J2" s="445"/>
      <c r="K2" s="445"/>
      <c r="L2" s="17">
        <v>1</v>
      </c>
      <c r="M2" s="17"/>
      <c r="N2" s="17"/>
    </row>
    <row r="3" spans="1:14" s="23" customFormat="1" ht="15">
      <c r="A3" s="16" t="s">
        <v>0</v>
      </c>
      <c r="B3" s="16" t="s">
        <v>38</v>
      </c>
      <c r="C3" s="16"/>
      <c r="D3" s="16"/>
      <c r="E3" s="16"/>
      <c r="F3" s="16"/>
      <c r="G3" s="17"/>
      <c r="H3" s="17"/>
      <c r="I3" s="445" t="s">
        <v>3</v>
      </c>
      <c r="J3" s="445"/>
      <c r="K3" s="445"/>
      <c r="L3" s="17">
        <v>1</v>
      </c>
      <c r="M3" s="17"/>
      <c r="N3" s="17"/>
    </row>
    <row r="4" spans="1:14" s="23" customFormat="1" ht="15">
      <c r="A4" s="16" t="s">
        <v>4</v>
      </c>
      <c r="B4" s="16">
        <v>23</v>
      </c>
      <c r="C4" s="16"/>
      <c r="D4" s="16"/>
      <c r="E4" s="16"/>
      <c r="F4" s="16"/>
      <c r="G4" s="17"/>
      <c r="H4" s="17"/>
      <c r="I4" s="16" t="s">
        <v>31</v>
      </c>
      <c r="J4" s="16"/>
      <c r="K4" s="16"/>
      <c r="L4" s="17"/>
      <c r="M4" s="17"/>
      <c r="N4" s="1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4"/>
      <c r="L5" s="34" t="s">
        <v>65</v>
      </c>
      <c r="M5" s="34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334" t="s">
        <v>27</v>
      </c>
      <c r="H9" s="335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290"/>
      <c r="B10" s="424"/>
      <c r="C10" s="331"/>
      <c r="D10" s="293"/>
      <c r="E10" s="420"/>
      <c r="F10" s="293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4" t="s">
        <v>16</v>
      </c>
      <c r="B11" s="79" t="s">
        <v>94</v>
      </c>
      <c r="C11" s="158">
        <v>1378</v>
      </c>
      <c r="D11" s="178">
        <f>(8.73+3.394+0.437+0.015)*1.075*1.2</f>
        <v>16.223039999999997</v>
      </c>
      <c r="E11" s="427">
        <v>22</v>
      </c>
      <c r="F11" s="442">
        <v>63.99</v>
      </c>
      <c r="G11" s="14">
        <v>300.41</v>
      </c>
      <c r="H11" s="10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426"/>
      <c r="B12" s="80" t="s">
        <v>113</v>
      </c>
      <c r="C12" s="87">
        <v>17.25</v>
      </c>
      <c r="D12" s="181">
        <f>54.258*1.075*1.2</f>
        <v>69.99282</v>
      </c>
      <c r="E12" s="420"/>
      <c r="F12" s="509"/>
      <c r="G12" s="250">
        <v>13863</v>
      </c>
      <c r="H12" s="13">
        <v>6.91</v>
      </c>
      <c r="I12" s="6"/>
      <c r="J12" s="7"/>
      <c r="K12" s="6"/>
      <c r="L12" s="7"/>
      <c r="M12" s="6"/>
      <c r="N12" s="7"/>
    </row>
    <row r="13" spans="1:14" ht="15" customHeight="1" thickTop="1">
      <c r="A13" s="407" t="s">
        <v>17</v>
      </c>
      <c r="B13" s="79" t="s">
        <v>94</v>
      </c>
      <c r="C13" s="158">
        <v>1110</v>
      </c>
      <c r="D13" s="178">
        <f>(8.73+3.394+0.437+0.015)*1.075*1.2</f>
        <v>16.223039999999997</v>
      </c>
      <c r="E13" s="427">
        <v>27</v>
      </c>
      <c r="F13" s="442">
        <v>63.99</v>
      </c>
      <c r="G13" s="14">
        <v>300.41</v>
      </c>
      <c r="H13" s="10">
        <v>56.19</v>
      </c>
      <c r="I13" s="9"/>
      <c r="J13" s="10"/>
      <c r="K13" s="9"/>
      <c r="L13" s="10"/>
      <c r="M13" s="9"/>
      <c r="N13" s="10"/>
    </row>
    <row r="14" spans="1:14" ht="13.5" thickBot="1">
      <c r="A14" s="426"/>
      <c r="B14" s="80" t="s">
        <v>113</v>
      </c>
      <c r="C14" s="87">
        <v>17.25</v>
      </c>
      <c r="D14" s="181">
        <f>54.258*1.075*1.2</f>
        <v>69.99282</v>
      </c>
      <c r="E14" s="454"/>
      <c r="F14" s="456"/>
      <c r="G14" s="250">
        <v>13352</v>
      </c>
      <c r="H14" s="13">
        <v>6.91</v>
      </c>
      <c r="I14" s="12"/>
      <c r="J14" s="13"/>
      <c r="K14" s="12"/>
      <c r="L14" s="13"/>
      <c r="M14" s="12"/>
      <c r="N14" s="13"/>
    </row>
    <row r="15" spans="1:14" ht="15" customHeight="1">
      <c r="A15" s="407" t="s">
        <v>18</v>
      </c>
      <c r="B15" s="79" t="s">
        <v>94</v>
      </c>
      <c r="C15" s="158">
        <v>1447</v>
      </c>
      <c r="D15" s="178">
        <f>(8.73+3.394+0.437+0.015)*1.075*1.2</f>
        <v>16.223039999999997</v>
      </c>
      <c r="E15" s="427">
        <v>30</v>
      </c>
      <c r="F15" s="442">
        <v>63.99</v>
      </c>
      <c r="G15" s="14">
        <v>300.41</v>
      </c>
      <c r="H15" s="10">
        <v>56.19</v>
      </c>
      <c r="I15" s="9"/>
      <c r="J15" s="10"/>
      <c r="K15" s="9"/>
      <c r="L15" s="10"/>
      <c r="M15" s="9"/>
      <c r="N15" s="10"/>
    </row>
    <row r="16" spans="1:14" ht="13.5" thickBot="1">
      <c r="A16" s="426"/>
      <c r="B16" s="80" t="s">
        <v>113</v>
      </c>
      <c r="C16" s="87">
        <v>17.25</v>
      </c>
      <c r="D16" s="181">
        <f>54.258*1.075*1.2</f>
        <v>69.99282</v>
      </c>
      <c r="E16" s="454"/>
      <c r="F16" s="456"/>
      <c r="G16" s="250">
        <v>10998</v>
      </c>
      <c r="H16" s="13">
        <v>6.91</v>
      </c>
      <c r="I16" s="12"/>
      <c r="J16" s="13"/>
      <c r="K16" s="12"/>
      <c r="L16" s="13"/>
      <c r="M16" s="12"/>
      <c r="N16" s="13"/>
    </row>
    <row r="17" spans="1:14" ht="12.75">
      <c r="A17" s="407" t="s">
        <v>19</v>
      </c>
      <c r="B17" s="79" t="s">
        <v>94</v>
      </c>
      <c r="C17" s="158">
        <v>1173</v>
      </c>
      <c r="D17" s="178">
        <f>(8.73+3.394+0.437+0.015)*1.075*1.2</f>
        <v>16.223039999999997</v>
      </c>
      <c r="E17" s="427">
        <v>30</v>
      </c>
      <c r="F17" s="442">
        <v>63.99</v>
      </c>
      <c r="G17" s="14">
        <v>300.41</v>
      </c>
      <c r="H17" s="10">
        <v>56.19</v>
      </c>
      <c r="I17" s="9"/>
      <c r="J17" s="10"/>
      <c r="K17" s="9"/>
      <c r="L17" s="10"/>
      <c r="M17" s="9"/>
      <c r="N17" s="10"/>
    </row>
    <row r="18" spans="1:14" ht="13.5" thickBot="1">
      <c r="A18" s="426"/>
      <c r="B18" s="80" t="s">
        <v>113</v>
      </c>
      <c r="C18" s="87">
        <v>17.25</v>
      </c>
      <c r="D18" s="181">
        <f>54.258*1.075*1.2</f>
        <v>69.99282</v>
      </c>
      <c r="E18" s="454"/>
      <c r="F18" s="456"/>
      <c r="G18" s="250">
        <v>9195</v>
      </c>
      <c r="H18" s="13">
        <v>6.91</v>
      </c>
      <c r="I18" s="12"/>
      <c r="J18" s="13"/>
      <c r="K18" s="12"/>
      <c r="L18" s="13"/>
      <c r="M18" s="12"/>
      <c r="N18" s="13"/>
    </row>
    <row r="19" spans="1:14" ht="12.75">
      <c r="A19" s="407" t="s">
        <v>20</v>
      </c>
      <c r="B19" s="79" t="s">
        <v>94</v>
      </c>
      <c r="C19" s="158">
        <v>1184</v>
      </c>
      <c r="D19" s="178">
        <f>(8.73+3.394+0.437+0.015)*1.075*1.2</f>
        <v>16.223039999999997</v>
      </c>
      <c r="E19" s="427">
        <v>27</v>
      </c>
      <c r="F19" s="442">
        <v>63.99</v>
      </c>
      <c r="G19" s="14">
        <v>300.41</v>
      </c>
      <c r="H19" s="10">
        <v>56.19</v>
      </c>
      <c r="I19" s="9"/>
      <c r="J19" s="10"/>
      <c r="K19" s="9"/>
      <c r="L19" s="10"/>
      <c r="M19" s="9"/>
      <c r="N19" s="10"/>
    </row>
    <row r="20" spans="1:14" ht="13.5" thickBot="1">
      <c r="A20" s="426"/>
      <c r="B20" s="80" t="s">
        <v>113</v>
      </c>
      <c r="C20" s="87">
        <v>17.25</v>
      </c>
      <c r="D20" s="181">
        <f>54.258*1.075*1.2</f>
        <v>69.99282</v>
      </c>
      <c r="E20" s="454"/>
      <c r="F20" s="456"/>
      <c r="G20" s="250">
        <v>0</v>
      </c>
      <c r="H20" s="13">
        <v>6.91</v>
      </c>
      <c r="I20" s="12"/>
      <c r="J20" s="13"/>
      <c r="K20" s="12"/>
      <c r="L20" s="13"/>
      <c r="M20" s="12"/>
      <c r="N20" s="13"/>
    </row>
    <row r="21" spans="1:14" ht="12.75">
      <c r="A21" s="407" t="s">
        <v>68</v>
      </c>
      <c r="B21" s="79" t="s">
        <v>94</v>
      </c>
      <c r="C21" s="158"/>
      <c r="D21" s="178"/>
      <c r="E21" s="427"/>
      <c r="F21" s="442"/>
      <c r="G21" s="14"/>
      <c r="H21" s="10"/>
      <c r="I21" s="9"/>
      <c r="J21" s="10"/>
      <c r="K21" s="9"/>
      <c r="L21" s="10"/>
      <c r="M21" s="9"/>
      <c r="N21" s="10"/>
    </row>
    <row r="22" spans="1:14" ht="13.5" thickBot="1">
      <c r="A22" s="426"/>
      <c r="B22" s="80" t="s">
        <v>113</v>
      </c>
      <c r="C22" s="87"/>
      <c r="D22" s="181"/>
      <c r="E22" s="454"/>
      <c r="F22" s="456"/>
      <c r="G22" s="8"/>
      <c r="H22" s="13"/>
      <c r="I22" s="12"/>
      <c r="J22" s="13"/>
      <c r="K22" s="12"/>
      <c r="L22" s="13"/>
      <c r="M22" s="12"/>
      <c r="N22" s="13"/>
    </row>
    <row r="23" spans="1:14" ht="12.75">
      <c r="A23" s="407" t="s">
        <v>69</v>
      </c>
      <c r="B23" s="79" t="s">
        <v>94</v>
      </c>
      <c r="C23" s="158"/>
      <c r="D23" s="178"/>
      <c r="E23" s="427"/>
      <c r="F23" s="442"/>
      <c r="G23" s="14"/>
      <c r="H23" s="10"/>
      <c r="I23" s="9"/>
      <c r="J23" s="10"/>
      <c r="K23" s="9"/>
      <c r="L23" s="10"/>
      <c r="M23" s="9"/>
      <c r="N23" s="10"/>
    </row>
    <row r="24" spans="1:14" ht="13.5" thickBot="1">
      <c r="A24" s="426"/>
      <c r="B24" s="80" t="s">
        <v>113</v>
      </c>
      <c r="C24" s="87"/>
      <c r="D24" s="181"/>
      <c r="E24" s="454"/>
      <c r="F24" s="456"/>
      <c r="G24" s="8"/>
      <c r="H24" s="13"/>
      <c r="I24" s="12"/>
      <c r="J24" s="13"/>
      <c r="K24" s="12"/>
      <c r="L24" s="13"/>
      <c r="M24" s="12"/>
      <c r="N24" s="13"/>
    </row>
    <row r="25" spans="1:14" ht="12.75">
      <c r="A25" s="407" t="s">
        <v>22</v>
      </c>
      <c r="B25" s="79" t="s">
        <v>94</v>
      </c>
      <c r="C25" s="158"/>
      <c r="D25" s="178"/>
      <c r="E25" s="427"/>
      <c r="F25" s="442"/>
      <c r="G25" s="14"/>
      <c r="H25" s="10"/>
      <c r="I25" s="12"/>
      <c r="J25" s="13"/>
      <c r="K25" s="12"/>
      <c r="L25" s="13"/>
      <c r="M25" s="12"/>
      <c r="N25" s="13"/>
    </row>
    <row r="26" spans="1:14" ht="13.5" thickBot="1">
      <c r="A26" s="426"/>
      <c r="B26" s="80" t="s">
        <v>113</v>
      </c>
      <c r="C26" s="87"/>
      <c r="D26" s="181"/>
      <c r="E26" s="454"/>
      <c r="F26" s="456"/>
      <c r="G26" s="8"/>
      <c r="H26" s="13"/>
      <c r="I26" s="4"/>
      <c r="J26" s="5"/>
      <c r="K26" s="4"/>
      <c r="L26" s="5"/>
      <c r="M26" s="4"/>
      <c r="N26" s="5"/>
    </row>
    <row r="27" spans="1:14" ht="12.75">
      <c r="A27" s="407" t="s">
        <v>23</v>
      </c>
      <c r="B27" s="79" t="s">
        <v>94</v>
      </c>
      <c r="C27" s="158"/>
      <c r="D27" s="178"/>
      <c r="E27" s="427"/>
      <c r="F27" s="442"/>
      <c r="G27" s="14"/>
      <c r="H27" s="10"/>
      <c r="I27" s="4"/>
      <c r="J27" s="5"/>
      <c r="K27" s="4"/>
      <c r="L27" s="5"/>
      <c r="M27" s="4"/>
      <c r="N27" s="5"/>
    </row>
    <row r="28" spans="1:14" ht="13.5" thickBot="1">
      <c r="A28" s="426"/>
      <c r="B28" s="80" t="s">
        <v>113</v>
      </c>
      <c r="C28" s="87"/>
      <c r="D28" s="181"/>
      <c r="E28" s="454"/>
      <c r="F28" s="456"/>
      <c r="G28" s="8"/>
      <c r="H28" s="13"/>
      <c r="I28" s="4"/>
      <c r="J28" s="5"/>
      <c r="K28" s="4"/>
      <c r="L28" s="5"/>
      <c r="M28" s="4"/>
      <c r="N28" s="5"/>
    </row>
    <row r="29" spans="1:14" ht="12.75">
      <c r="A29" s="407" t="s">
        <v>24</v>
      </c>
      <c r="B29" s="79" t="s">
        <v>94</v>
      </c>
      <c r="C29" s="158"/>
      <c r="D29" s="178"/>
      <c r="E29" s="427"/>
      <c r="F29" s="442"/>
      <c r="G29" s="14"/>
      <c r="H29" s="10"/>
      <c r="I29" s="4"/>
      <c r="J29" s="5"/>
      <c r="K29" s="4"/>
      <c r="L29" s="5"/>
      <c r="M29" s="4"/>
      <c r="N29" s="5"/>
    </row>
    <row r="30" spans="1:14" ht="13.5" thickBot="1">
      <c r="A30" s="426"/>
      <c r="B30" s="80" t="s">
        <v>113</v>
      </c>
      <c r="C30" s="87"/>
      <c r="D30" s="181"/>
      <c r="E30" s="454"/>
      <c r="F30" s="456"/>
      <c r="G30" s="250"/>
      <c r="H30" s="13"/>
      <c r="I30" s="4"/>
      <c r="J30" s="5"/>
      <c r="K30" s="4"/>
      <c r="L30" s="5"/>
      <c r="M30" s="4"/>
      <c r="N30" s="5"/>
    </row>
    <row r="31" spans="1:14" ht="12.75">
      <c r="A31" s="407" t="s">
        <v>25</v>
      </c>
      <c r="B31" s="79" t="s">
        <v>94</v>
      </c>
      <c r="C31" s="158"/>
      <c r="D31" s="178"/>
      <c r="E31" s="427"/>
      <c r="F31" s="442"/>
      <c r="G31" s="14"/>
      <c r="H31" s="10"/>
      <c r="I31" s="4"/>
      <c r="J31" s="5"/>
      <c r="K31" s="4"/>
      <c r="L31" s="5"/>
      <c r="M31" s="4"/>
      <c r="N31" s="5"/>
    </row>
    <row r="32" spans="1:14" ht="13.5" thickBot="1">
      <c r="A32" s="426"/>
      <c r="B32" s="80" t="s">
        <v>113</v>
      </c>
      <c r="C32" s="87"/>
      <c r="D32" s="181"/>
      <c r="E32" s="454"/>
      <c r="F32" s="456"/>
      <c r="G32" s="250"/>
      <c r="H32" s="13"/>
      <c r="I32" s="4"/>
      <c r="J32" s="5"/>
      <c r="K32" s="4"/>
      <c r="L32" s="5"/>
      <c r="M32" s="4"/>
      <c r="N32" s="5"/>
    </row>
    <row r="33" spans="1:14" ht="12.75">
      <c r="A33" s="407" t="s">
        <v>26</v>
      </c>
      <c r="B33" s="79" t="s">
        <v>94</v>
      </c>
      <c r="C33" s="158"/>
      <c r="D33" s="178"/>
      <c r="E33" s="427"/>
      <c r="F33" s="442"/>
      <c r="G33" s="14"/>
      <c r="H33" s="10"/>
      <c r="I33" s="9"/>
      <c r="J33" s="10"/>
      <c r="K33" s="9"/>
      <c r="L33" s="10"/>
      <c r="M33" s="9"/>
      <c r="N33" s="10"/>
    </row>
    <row r="34" spans="1:14" ht="13.5" thickBot="1">
      <c r="A34" s="455"/>
      <c r="B34" s="80" t="s">
        <v>113</v>
      </c>
      <c r="C34" s="87"/>
      <c r="D34" s="181"/>
      <c r="E34" s="420"/>
      <c r="F34" s="509"/>
      <c r="G34" s="250"/>
      <c r="H34" s="13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6" customFormat="1" ht="12.75">
      <c r="A36" s="319" t="s">
        <v>32</v>
      </c>
      <c r="B36" s="319"/>
      <c r="C36" s="319"/>
      <c r="D36" s="320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26" customFormat="1" ht="12.75">
      <c r="A37" s="22"/>
      <c r="B37" s="21" t="s">
        <v>33</v>
      </c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26" customFormat="1" ht="12.75">
      <c r="A38" s="22"/>
      <c r="B38" s="319" t="s">
        <v>35</v>
      </c>
      <c r="C38" s="319"/>
      <c r="D38" s="319"/>
      <c r="E38" s="320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26" customFormat="1" ht="12.75">
      <c r="A39" s="22"/>
      <c r="B39" s="319" t="s">
        <v>34</v>
      </c>
      <c r="C39" s="319"/>
      <c r="D39" s="319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26" customFormat="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8" ht="14.25">
      <c r="A41" s="19"/>
      <c r="B41" s="19"/>
      <c r="C41" s="19"/>
      <c r="D41" s="19"/>
      <c r="E41" s="19"/>
      <c r="F41" s="19"/>
      <c r="G41" s="19"/>
      <c r="H41" s="19"/>
    </row>
    <row r="42" spans="1:8" ht="14.25">
      <c r="A42" s="19"/>
      <c r="B42" s="19"/>
      <c r="C42" s="19"/>
      <c r="D42" s="19"/>
      <c r="E42" s="19"/>
      <c r="F42" s="19"/>
      <c r="G42" s="19"/>
      <c r="H42" s="19"/>
    </row>
    <row r="43" spans="1:8" ht="14.25">
      <c r="A43" s="19"/>
      <c r="B43" s="19"/>
      <c r="C43" s="19"/>
      <c r="D43" s="19"/>
      <c r="E43" s="19"/>
      <c r="F43" s="19"/>
      <c r="G43" s="19"/>
      <c r="H43" s="19"/>
    </row>
  </sheetData>
  <sheetProtection/>
  <mergeCells count="55">
    <mergeCell ref="E27:E28"/>
    <mergeCell ref="A25:A26"/>
    <mergeCell ref="E25:E26"/>
    <mergeCell ref="E23:E24"/>
    <mergeCell ref="A21:A22"/>
    <mergeCell ref="E21:E22"/>
    <mergeCell ref="F21:F22"/>
    <mergeCell ref="F25:F26"/>
    <mergeCell ref="F19:F20"/>
    <mergeCell ref="F33:F34"/>
    <mergeCell ref="A31:A32"/>
    <mergeCell ref="A29:A30"/>
    <mergeCell ref="E29:E30"/>
    <mergeCell ref="F29:F30"/>
    <mergeCell ref="E31:E32"/>
    <mergeCell ref="F31:F32"/>
    <mergeCell ref="F27:F28"/>
    <mergeCell ref="A23:A24"/>
    <mergeCell ref="A15:A16"/>
    <mergeCell ref="E15:E16"/>
    <mergeCell ref="A19:A20"/>
    <mergeCell ref="E19:E20"/>
    <mergeCell ref="E17:E18"/>
    <mergeCell ref="A17:A18"/>
    <mergeCell ref="F15:F16"/>
    <mergeCell ref="F17:F18"/>
    <mergeCell ref="B39:D39"/>
    <mergeCell ref="A11:A12"/>
    <mergeCell ref="A13:A14"/>
    <mergeCell ref="B38:E38"/>
    <mergeCell ref="A33:A34"/>
    <mergeCell ref="E33:E34"/>
    <mergeCell ref="A27:A28"/>
    <mergeCell ref="F23:F24"/>
    <mergeCell ref="E9:E10"/>
    <mergeCell ref="F9:F10"/>
    <mergeCell ref="G9:H9"/>
    <mergeCell ref="F13:F14"/>
    <mergeCell ref="E13:E14"/>
    <mergeCell ref="F11:F12"/>
    <mergeCell ref="B9:C10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I1:K1"/>
    <mergeCell ref="I2:K2"/>
    <mergeCell ref="I3:K3"/>
    <mergeCell ref="K9:L9"/>
    <mergeCell ref="I9:J9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E31" sqref="E31:E3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23" customFormat="1" ht="15">
      <c r="A1" s="18" t="s">
        <v>41</v>
      </c>
      <c r="B1" s="16" t="s">
        <v>39</v>
      </c>
      <c r="C1" s="16"/>
      <c r="E1" s="17">
        <v>50735</v>
      </c>
      <c r="F1" s="17"/>
      <c r="G1" s="17"/>
      <c r="H1" s="17"/>
      <c r="I1" s="445" t="s">
        <v>29</v>
      </c>
      <c r="J1" s="445"/>
      <c r="K1" s="445"/>
      <c r="L1" s="27">
        <v>1035</v>
      </c>
      <c r="M1" s="17"/>
      <c r="N1" s="17"/>
    </row>
    <row r="2" spans="1:14" s="23" customFormat="1" ht="15">
      <c r="A2" s="16" t="s">
        <v>1</v>
      </c>
      <c r="B2" s="32" t="s">
        <v>116</v>
      </c>
      <c r="C2" s="16"/>
      <c r="D2" s="17"/>
      <c r="E2" s="17">
        <v>51975</v>
      </c>
      <c r="F2" s="17"/>
      <c r="G2" s="17"/>
      <c r="H2" s="17"/>
      <c r="I2" s="445" t="s">
        <v>2</v>
      </c>
      <c r="J2" s="445"/>
      <c r="K2" s="445"/>
      <c r="L2" s="17" t="s">
        <v>49</v>
      </c>
      <c r="M2" s="17"/>
      <c r="N2" s="17"/>
    </row>
    <row r="3" spans="1:14" s="23" customFormat="1" ht="15">
      <c r="A3" s="16" t="s">
        <v>0</v>
      </c>
      <c r="B3" s="16" t="s">
        <v>38</v>
      </c>
      <c r="C3" s="16"/>
      <c r="D3" s="17"/>
      <c r="E3" s="17"/>
      <c r="F3" s="17"/>
      <c r="G3" s="17"/>
      <c r="H3" s="17"/>
      <c r="I3" s="445" t="s">
        <v>3</v>
      </c>
      <c r="J3" s="445"/>
      <c r="K3" s="445"/>
      <c r="L3" s="17">
        <v>5</v>
      </c>
      <c r="M3" s="17"/>
      <c r="N3" s="17"/>
    </row>
    <row r="4" spans="1:14" s="23" customFormat="1" ht="15">
      <c r="A4" s="16" t="s">
        <v>4</v>
      </c>
      <c r="B4" s="17" t="s">
        <v>49</v>
      </c>
      <c r="C4" s="17"/>
      <c r="D4" s="17"/>
      <c r="E4" s="17"/>
      <c r="F4" s="17"/>
      <c r="G4" s="17"/>
      <c r="H4" s="17"/>
      <c r="I4" s="16" t="s">
        <v>31</v>
      </c>
      <c r="J4" s="16"/>
      <c r="K4" s="16"/>
      <c r="L4" s="17" t="s">
        <v>61</v>
      </c>
      <c r="M4" s="17"/>
      <c r="N4" s="1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4"/>
      <c r="L5" s="34" t="s">
        <v>65</v>
      </c>
      <c r="M5" s="34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452" t="s">
        <v>27</v>
      </c>
      <c r="H9" s="453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315"/>
      <c r="B10" s="329"/>
      <c r="C10" s="417"/>
      <c r="D10" s="435"/>
      <c r="E10" s="420"/>
      <c r="F10" s="293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12" t="s">
        <v>16</v>
      </c>
      <c r="B11" s="107" t="s">
        <v>94</v>
      </c>
      <c r="C11" s="219">
        <v>17400</v>
      </c>
      <c r="D11" s="166">
        <f>(9.7+2.473+0.437+0.015)*1.075*1.2</f>
        <v>16.286249999999995</v>
      </c>
      <c r="E11" s="345">
        <f>172+126</f>
        <v>298</v>
      </c>
      <c r="F11" s="343">
        <f>58.17*1.1</f>
        <v>63.98700000000001</v>
      </c>
      <c r="G11" s="510">
        <v>764.5</v>
      </c>
      <c r="H11" s="292">
        <v>56.19</v>
      </c>
      <c r="I11" s="6"/>
      <c r="J11" s="7"/>
      <c r="K11" s="6"/>
      <c r="L11" s="7"/>
      <c r="M11" s="6"/>
      <c r="N11" s="7"/>
    </row>
    <row r="12" spans="1:14" ht="16.5" customHeight="1">
      <c r="A12" s="513"/>
      <c r="B12" s="108" t="s">
        <v>95</v>
      </c>
      <c r="C12" s="220">
        <v>4980</v>
      </c>
      <c r="D12" s="167">
        <f>(6.15+0.824+0.437+0.015)*1.075*1.2</f>
        <v>9.57954</v>
      </c>
      <c r="E12" s="417"/>
      <c r="F12" s="466"/>
      <c r="G12" s="433"/>
      <c r="H12" s="435"/>
      <c r="I12" s="6"/>
      <c r="J12" s="7"/>
      <c r="K12" s="6"/>
      <c r="L12" s="7"/>
      <c r="M12" s="6"/>
      <c r="N12" s="7"/>
    </row>
    <row r="13" spans="1:14" ht="16.5" customHeight="1">
      <c r="A13" s="513"/>
      <c r="B13" s="108" t="s">
        <v>113</v>
      </c>
      <c r="C13" s="187">
        <v>232</v>
      </c>
      <c r="D13" s="167">
        <f>173.626*1.075*1.2</f>
        <v>223.97754</v>
      </c>
      <c r="E13" s="417"/>
      <c r="F13" s="466"/>
      <c r="G13" s="429">
        <v>15200</v>
      </c>
      <c r="H13" s="435">
        <v>6.91</v>
      </c>
      <c r="I13" s="6"/>
      <c r="J13" s="7"/>
      <c r="K13" s="6"/>
      <c r="L13" s="7"/>
      <c r="M13" s="6"/>
      <c r="N13" s="7"/>
    </row>
    <row r="14" spans="1:14" ht="13.5" customHeight="1" thickBot="1">
      <c r="A14" s="514"/>
      <c r="B14" s="109" t="s">
        <v>112</v>
      </c>
      <c r="C14" s="225">
        <v>3960</v>
      </c>
      <c r="D14" s="116">
        <f>1.13*1.075*1.2</f>
        <v>1.4576999999999998</v>
      </c>
      <c r="E14" s="331"/>
      <c r="F14" s="333"/>
      <c r="G14" s="429"/>
      <c r="H14" s="435"/>
      <c r="I14" s="6"/>
      <c r="J14" s="7"/>
      <c r="K14" s="6"/>
      <c r="L14" s="7"/>
      <c r="M14" s="6"/>
      <c r="N14" s="7"/>
    </row>
    <row r="15" spans="1:14" ht="13.5" thickTop="1">
      <c r="A15" s="426" t="s">
        <v>17</v>
      </c>
      <c r="B15" s="108" t="s">
        <v>94</v>
      </c>
      <c r="C15" s="67">
        <v>16020</v>
      </c>
      <c r="D15" s="166">
        <f>(9.7+2.473+0.437+0.015)*1.075*1.2</f>
        <v>16.286249999999995</v>
      </c>
      <c r="E15" s="427">
        <f>142+115</f>
        <v>257</v>
      </c>
      <c r="F15" s="343">
        <v>63.99</v>
      </c>
      <c r="G15" s="510">
        <v>764.5</v>
      </c>
      <c r="H15" s="292">
        <v>56.19</v>
      </c>
      <c r="I15" s="65"/>
      <c r="J15" s="10"/>
      <c r="K15" s="9"/>
      <c r="L15" s="10"/>
      <c r="M15" s="9"/>
      <c r="N15" s="10"/>
    </row>
    <row r="16" spans="1:14" ht="12.75">
      <c r="A16" s="410"/>
      <c r="B16" s="108" t="s">
        <v>95</v>
      </c>
      <c r="C16" s="67">
        <v>5700</v>
      </c>
      <c r="D16" s="167">
        <f>(6.15+0.824+0.437+0.015)*1.075*1.2</f>
        <v>9.57954</v>
      </c>
      <c r="E16" s="428"/>
      <c r="F16" s="466"/>
      <c r="G16" s="433"/>
      <c r="H16" s="435"/>
      <c r="I16" s="73"/>
      <c r="J16" s="7"/>
      <c r="K16" s="6"/>
      <c r="L16" s="7"/>
      <c r="M16" s="6"/>
      <c r="N16" s="7"/>
    </row>
    <row r="17" spans="1:14" ht="12.75">
      <c r="A17" s="410"/>
      <c r="B17" s="108" t="s">
        <v>113</v>
      </c>
      <c r="C17" s="67">
        <v>232</v>
      </c>
      <c r="D17" s="167">
        <f>173.626*1.075*1.2</f>
        <v>223.97754</v>
      </c>
      <c r="E17" s="428"/>
      <c r="F17" s="466"/>
      <c r="G17" s="429">
        <v>15470</v>
      </c>
      <c r="H17" s="435">
        <v>6.91</v>
      </c>
      <c r="I17" s="73"/>
      <c r="J17" s="7"/>
      <c r="K17" s="6"/>
      <c r="L17" s="7"/>
      <c r="M17" s="6"/>
      <c r="N17" s="7"/>
    </row>
    <row r="18" spans="1:14" ht="14.25" customHeight="1" thickBot="1">
      <c r="A18" s="410"/>
      <c r="B18" s="109" t="s">
        <v>112</v>
      </c>
      <c r="C18" s="117">
        <v>4260</v>
      </c>
      <c r="D18" s="116">
        <f>1.13*1.075*1.2</f>
        <v>1.4576999999999998</v>
      </c>
      <c r="E18" s="454"/>
      <c r="F18" s="344"/>
      <c r="G18" s="429"/>
      <c r="H18" s="435"/>
      <c r="I18" s="73"/>
      <c r="J18" s="7"/>
      <c r="K18" s="6"/>
      <c r="L18" s="7"/>
      <c r="M18" s="6"/>
      <c r="N18" s="7"/>
    </row>
    <row r="19" spans="1:14" ht="14.25" customHeight="1" thickTop="1">
      <c r="A19" s="410" t="s">
        <v>18</v>
      </c>
      <c r="B19" s="107" t="s">
        <v>94</v>
      </c>
      <c r="C19" s="118">
        <v>19500</v>
      </c>
      <c r="D19" s="166">
        <f>(9.7+2.473+0.437+0.015)*1.075*1.2</f>
        <v>16.286249999999995</v>
      </c>
      <c r="E19" s="427">
        <f>153+135</f>
        <v>288</v>
      </c>
      <c r="F19" s="343">
        <v>63.99</v>
      </c>
      <c r="G19" s="510">
        <v>764.5</v>
      </c>
      <c r="H19" s="292">
        <v>56.19</v>
      </c>
      <c r="I19" s="65"/>
      <c r="J19" s="10"/>
      <c r="K19" s="9"/>
      <c r="L19" s="10"/>
      <c r="M19" s="9"/>
      <c r="N19" s="10"/>
    </row>
    <row r="20" spans="1:14" ht="14.25" customHeight="1">
      <c r="A20" s="410"/>
      <c r="B20" s="108" t="s">
        <v>95</v>
      </c>
      <c r="C20" s="67">
        <v>7140</v>
      </c>
      <c r="D20" s="167">
        <f>(6.15+0.824+0.437+0.015)*1.075*1.2</f>
        <v>9.57954</v>
      </c>
      <c r="E20" s="428"/>
      <c r="F20" s="466"/>
      <c r="G20" s="433"/>
      <c r="H20" s="435"/>
      <c r="I20" s="73"/>
      <c r="J20" s="7"/>
      <c r="K20" s="6"/>
      <c r="L20" s="7"/>
      <c r="M20" s="6"/>
      <c r="N20" s="7"/>
    </row>
    <row r="21" spans="1:14" ht="14.25" customHeight="1">
      <c r="A21" s="410"/>
      <c r="B21" s="108" t="s">
        <v>113</v>
      </c>
      <c r="C21" s="67">
        <v>232</v>
      </c>
      <c r="D21" s="167">
        <f>173.626*1.075*1.2</f>
        <v>223.97754</v>
      </c>
      <c r="E21" s="428"/>
      <c r="F21" s="466"/>
      <c r="G21" s="429">
        <v>14400</v>
      </c>
      <c r="H21" s="435">
        <v>6.91</v>
      </c>
      <c r="I21" s="73"/>
      <c r="J21" s="7"/>
      <c r="K21" s="6"/>
      <c r="L21" s="7"/>
      <c r="M21" s="6"/>
      <c r="N21" s="7"/>
    </row>
    <row r="22" spans="1:14" ht="13.5" thickBot="1">
      <c r="A22" s="410"/>
      <c r="B22" s="109" t="s">
        <v>112</v>
      </c>
      <c r="C22" s="117">
        <v>4500</v>
      </c>
      <c r="D22" s="116">
        <f>1.13*1.075*1.2</f>
        <v>1.4576999999999998</v>
      </c>
      <c r="E22" s="454"/>
      <c r="F22" s="344"/>
      <c r="G22" s="429"/>
      <c r="H22" s="435"/>
      <c r="I22" s="73"/>
      <c r="J22" s="7"/>
      <c r="K22" s="6"/>
      <c r="L22" s="7"/>
      <c r="M22" s="6"/>
      <c r="N22" s="7"/>
    </row>
    <row r="23" spans="1:19" ht="14.25" customHeight="1" thickTop="1">
      <c r="A23" s="410" t="s">
        <v>19</v>
      </c>
      <c r="B23" s="107" t="s">
        <v>94</v>
      </c>
      <c r="C23" s="118">
        <v>15600</v>
      </c>
      <c r="D23" s="166">
        <f>(9.7+2.473+0.437+0.015)*1.075*1.2</f>
        <v>16.286249999999995</v>
      </c>
      <c r="E23" s="427">
        <f>160+140</f>
        <v>300</v>
      </c>
      <c r="F23" s="343">
        <v>63.99</v>
      </c>
      <c r="G23" s="510">
        <v>764.5</v>
      </c>
      <c r="H23" s="292">
        <v>56.19</v>
      </c>
      <c r="I23" s="103"/>
      <c r="J23" s="189"/>
      <c r="K23" s="9"/>
      <c r="L23" s="10"/>
      <c r="M23" s="9"/>
      <c r="N23" s="10"/>
      <c r="S23">
        <v>232</v>
      </c>
    </row>
    <row r="24" spans="1:19" ht="14.25" customHeight="1">
      <c r="A24" s="410"/>
      <c r="B24" s="108" t="s">
        <v>95</v>
      </c>
      <c r="C24" s="67">
        <v>5820</v>
      </c>
      <c r="D24" s="167">
        <f>(6.15+0.824+0.437+0.015)*1.075*1.2</f>
        <v>9.57954</v>
      </c>
      <c r="E24" s="428"/>
      <c r="F24" s="466"/>
      <c r="G24" s="433"/>
      <c r="H24" s="435"/>
      <c r="I24" s="187"/>
      <c r="J24" s="217"/>
      <c r="K24" s="6"/>
      <c r="L24" s="7"/>
      <c r="M24" s="6"/>
      <c r="N24" s="7"/>
      <c r="S24">
        <v>148.844</v>
      </c>
    </row>
    <row r="25" spans="1:14" ht="14.25" customHeight="1">
      <c r="A25" s="410"/>
      <c r="B25" s="108" t="s">
        <v>113</v>
      </c>
      <c r="C25" s="67">
        <v>232</v>
      </c>
      <c r="D25" s="167">
        <f>173.626*1.075*1.2</f>
        <v>223.97754</v>
      </c>
      <c r="E25" s="428"/>
      <c r="F25" s="466"/>
      <c r="G25" s="429">
        <v>7960</v>
      </c>
      <c r="H25" s="435">
        <v>6.91</v>
      </c>
      <c r="I25" s="187"/>
      <c r="J25" s="217"/>
      <c r="K25" s="6"/>
      <c r="L25" s="7"/>
      <c r="M25" s="6"/>
      <c r="N25" s="7"/>
    </row>
    <row r="26" spans="1:14" ht="13.5" thickBot="1">
      <c r="A26" s="410"/>
      <c r="B26" s="109" t="s">
        <v>112</v>
      </c>
      <c r="C26" s="117">
        <v>4680</v>
      </c>
      <c r="D26" s="116">
        <f>1.13*1.075*1.2</f>
        <v>1.4576999999999998</v>
      </c>
      <c r="E26" s="454"/>
      <c r="F26" s="344"/>
      <c r="G26" s="429"/>
      <c r="H26" s="435"/>
      <c r="I26" s="188"/>
      <c r="J26" s="217"/>
      <c r="K26" s="6"/>
      <c r="L26" s="7"/>
      <c r="M26" s="6"/>
      <c r="N26" s="7"/>
    </row>
    <row r="27" spans="1:14" ht="12.75" customHeight="1" thickTop="1">
      <c r="A27" s="407" t="s">
        <v>20</v>
      </c>
      <c r="B27" s="107" t="s">
        <v>94</v>
      </c>
      <c r="C27" s="118">
        <v>16680</v>
      </c>
      <c r="D27" s="166">
        <f>(9.7+2.473+0.437+0.015)*1.075*1.2</f>
        <v>16.286249999999995</v>
      </c>
      <c r="E27" s="427">
        <f>84+76</f>
        <v>160</v>
      </c>
      <c r="F27" s="343">
        <v>63.99</v>
      </c>
      <c r="G27" s="510">
        <v>764.5</v>
      </c>
      <c r="H27" s="292">
        <v>56.19</v>
      </c>
      <c r="I27" s="73"/>
      <c r="J27" s="10"/>
      <c r="K27" s="9"/>
      <c r="L27" s="10"/>
      <c r="M27" s="9"/>
      <c r="N27" s="10"/>
    </row>
    <row r="28" spans="1:14" ht="12.75" customHeight="1">
      <c r="A28" s="408"/>
      <c r="B28" s="108" t="s">
        <v>95</v>
      </c>
      <c r="C28" s="67">
        <v>5580</v>
      </c>
      <c r="D28" s="167">
        <f>(6.15+0.824+0.437+0.015)*1.075*1.2</f>
        <v>9.57954</v>
      </c>
      <c r="E28" s="428"/>
      <c r="F28" s="466"/>
      <c r="G28" s="433"/>
      <c r="H28" s="435"/>
      <c r="I28" s="73"/>
      <c r="J28" s="7"/>
      <c r="K28" s="6"/>
      <c r="L28" s="7"/>
      <c r="M28" s="6"/>
      <c r="N28" s="7"/>
    </row>
    <row r="29" spans="1:14" ht="12.75" customHeight="1">
      <c r="A29" s="408"/>
      <c r="B29" s="108" t="s">
        <v>113</v>
      </c>
      <c r="C29" s="67">
        <v>232</v>
      </c>
      <c r="D29" s="167">
        <f>173.626*1.075*1.2</f>
        <v>223.97754</v>
      </c>
      <c r="E29" s="428"/>
      <c r="F29" s="466"/>
      <c r="G29" s="429">
        <v>0</v>
      </c>
      <c r="H29" s="435">
        <v>6.91</v>
      </c>
      <c r="I29" s="73"/>
      <c r="J29" s="7"/>
      <c r="K29" s="6"/>
      <c r="L29" s="7"/>
      <c r="M29" s="6"/>
      <c r="N29" s="7"/>
    </row>
    <row r="30" spans="1:14" ht="12.75" customHeight="1" thickBot="1">
      <c r="A30" s="408"/>
      <c r="B30" s="109" t="s">
        <v>112</v>
      </c>
      <c r="C30" s="117">
        <v>5700</v>
      </c>
      <c r="D30" s="116">
        <f>1.13*1.075*1.2</f>
        <v>1.4576999999999998</v>
      </c>
      <c r="E30" s="454"/>
      <c r="F30" s="344"/>
      <c r="G30" s="429"/>
      <c r="H30" s="435"/>
      <c r="I30" s="73"/>
      <c r="J30" s="7"/>
      <c r="K30" s="6"/>
      <c r="L30" s="7"/>
      <c r="M30" s="6"/>
      <c r="N30" s="7"/>
    </row>
    <row r="31" spans="1:14" ht="12.75" customHeight="1" thickTop="1">
      <c r="A31" s="407" t="s">
        <v>68</v>
      </c>
      <c r="B31" s="107" t="s">
        <v>94</v>
      </c>
      <c r="C31" s="118"/>
      <c r="D31" s="166"/>
      <c r="E31" s="427"/>
      <c r="F31" s="343"/>
      <c r="G31" s="510"/>
      <c r="H31" s="292"/>
      <c r="I31" s="65"/>
      <c r="J31" s="10"/>
      <c r="K31" s="9"/>
      <c r="L31" s="10"/>
      <c r="M31" s="9"/>
      <c r="N31" s="10"/>
    </row>
    <row r="32" spans="1:14" ht="12.75" customHeight="1">
      <c r="A32" s="408"/>
      <c r="B32" s="108" t="s">
        <v>95</v>
      </c>
      <c r="C32" s="67"/>
      <c r="D32" s="167"/>
      <c r="E32" s="428"/>
      <c r="F32" s="466"/>
      <c r="G32" s="433"/>
      <c r="H32" s="435"/>
      <c r="I32" s="73"/>
      <c r="J32" s="7"/>
      <c r="K32" s="6"/>
      <c r="L32" s="7"/>
      <c r="M32" s="6"/>
      <c r="N32" s="7"/>
    </row>
    <row r="33" spans="1:14" ht="12.75" customHeight="1">
      <c r="A33" s="408"/>
      <c r="B33" s="108" t="s">
        <v>113</v>
      </c>
      <c r="C33" s="67"/>
      <c r="D33" s="167"/>
      <c r="E33" s="428"/>
      <c r="F33" s="466"/>
      <c r="G33" s="433"/>
      <c r="H33" s="435"/>
      <c r="I33" s="73"/>
      <c r="J33" s="7"/>
      <c r="K33" s="6"/>
      <c r="L33" s="7"/>
      <c r="M33" s="6"/>
      <c r="N33" s="7"/>
    </row>
    <row r="34" spans="1:14" ht="12.75" customHeight="1" thickBot="1">
      <c r="A34" s="408"/>
      <c r="B34" s="109" t="s">
        <v>112</v>
      </c>
      <c r="C34" s="117"/>
      <c r="D34" s="116"/>
      <c r="E34" s="428"/>
      <c r="F34" s="466"/>
      <c r="G34" s="433"/>
      <c r="H34" s="435"/>
      <c r="I34" s="73"/>
      <c r="J34" s="7"/>
      <c r="K34" s="6"/>
      <c r="L34" s="7"/>
      <c r="M34" s="6"/>
      <c r="N34" s="7"/>
    </row>
    <row r="35" spans="1:14" ht="15" customHeight="1" thickTop="1">
      <c r="A35" s="407" t="s">
        <v>69</v>
      </c>
      <c r="B35" s="107" t="s">
        <v>94</v>
      </c>
      <c r="C35" s="118"/>
      <c r="D35" s="166"/>
      <c r="E35" s="427"/>
      <c r="F35" s="343"/>
      <c r="G35" s="510"/>
      <c r="H35" s="292"/>
      <c r="I35" s="65"/>
      <c r="J35" s="10"/>
      <c r="K35" s="9"/>
      <c r="L35" s="10"/>
      <c r="M35" s="9"/>
      <c r="N35" s="10"/>
    </row>
    <row r="36" spans="1:14" ht="15" customHeight="1">
      <c r="A36" s="408"/>
      <c r="B36" s="108" t="s">
        <v>95</v>
      </c>
      <c r="C36" s="67"/>
      <c r="D36" s="167"/>
      <c r="E36" s="428"/>
      <c r="F36" s="466"/>
      <c r="G36" s="433"/>
      <c r="H36" s="435"/>
      <c r="I36" s="73"/>
      <c r="J36" s="7"/>
      <c r="K36" s="6"/>
      <c r="L36" s="7"/>
      <c r="M36" s="6"/>
      <c r="N36" s="7"/>
    </row>
    <row r="37" spans="1:14" ht="15" customHeight="1">
      <c r="A37" s="408"/>
      <c r="B37" s="108" t="s">
        <v>113</v>
      </c>
      <c r="C37" s="67"/>
      <c r="D37" s="167"/>
      <c r="E37" s="428"/>
      <c r="F37" s="466"/>
      <c r="G37" s="433"/>
      <c r="H37" s="435"/>
      <c r="I37" s="73"/>
      <c r="J37" s="7"/>
      <c r="K37" s="6"/>
      <c r="L37" s="7"/>
      <c r="M37" s="6"/>
      <c r="N37" s="7"/>
    </row>
    <row r="38" spans="1:14" ht="15" customHeight="1" thickBot="1">
      <c r="A38" s="426"/>
      <c r="B38" s="109" t="s">
        <v>112</v>
      </c>
      <c r="C38" s="117"/>
      <c r="D38" s="116"/>
      <c r="E38" s="454"/>
      <c r="F38" s="344"/>
      <c r="G38" s="433"/>
      <c r="H38" s="435"/>
      <c r="I38" s="186"/>
      <c r="J38" s="13"/>
      <c r="K38" s="12"/>
      <c r="L38" s="13"/>
      <c r="M38" s="12"/>
      <c r="N38" s="13"/>
    </row>
    <row r="39" spans="1:14" ht="15" customHeight="1" thickTop="1">
      <c r="A39" s="407" t="s">
        <v>22</v>
      </c>
      <c r="B39" s="107" t="s">
        <v>94</v>
      </c>
      <c r="C39" s="118"/>
      <c r="D39" s="166"/>
      <c r="E39" s="427"/>
      <c r="F39" s="343"/>
      <c r="G39" s="510"/>
      <c r="H39" s="292"/>
      <c r="I39" s="186"/>
      <c r="J39" s="13"/>
      <c r="K39" s="12"/>
      <c r="L39" s="13"/>
      <c r="M39" s="12"/>
      <c r="N39" s="13"/>
    </row>
    <row r="40" spans="1:14" ht="15" customHeight="1">
      <c r="A40" s="408"/>
      <c r="B40" s="108" t="s">
        <v>95</v>
      </c>
      <c r="C40" s="67"/>
      <c r="D40" s="167"/>
      <c r="E40" s="428"/>
      <c r="F40" s="466"/>
      <c r="G40" s="433"/>
      <c r="H40" s="435"/>
      <c r="I40" s="186"/>
      <c r="J40" s="13"/>
      <c r="K40" s="12"/>
      <c r="L40" s="13"/>
      <c r="M40" s="12"/>
      <c r="N40" s="13"/>
    </row>
    <row r="41" spans="1:14" ht="15" customHeight="1">
      <c r="A41" s="408"/>
      <c r="B41" s="108" t="s">
        <v>113</v>
      </c>
      <c r="C41" s="67"/>
      <c r="D41" s="167"/>
      <c r="E41" s="428"/>
      <c r="F41" s="466"/>
      <c r="G41" s="433"/>
      <c r="H41" s="435"/>
      <c r="I41" s="186"/>
      <c r="J41" s="13"/>
      <c r="K41" s="12"/>
      <c r="L41" s="13"/>
      <c r="M41" s="12"/>
      <c r="N41" s="13"/>
    </row>
    <row r="42" spans="1:14" ht="15" customHeight="1" thickBot="1">
      <c r="A42" s="426"/>
      <c r="B42" s="109" t="s">
        <v>112</v>
      </c>
      <c r="C42" s="117"/>
      <c r="D42" s="116"/>
      <c r="E42" s="454"/>
      <c r="F42" s="344"/>
      <c r="G42" s="433"/>
      <c r="H42" s="435"/>
      <c r="I42" s="186"/>
      <c r="J42" s="13"/>
      <c r="K42" s="12"/>
      <c r="L42" s="13"/>
      <c r="M42" s="12"/>
      <c r="N42" s="13"/>
    </row>
    <row r="43" spans="1:14" ht="15" customHeight="1" thickTop="1">
      <c r="A43" s="407" t="s">
        <v>23</v>
      </c>
      <c r="B43" s="107" t="s">
        <v>94</v>
      </c>
      <c r="C43" s="118"/>
      <c r="D43" s="166"/>
      <c r="E43" s="427"/>
      <c r="F43" s="343"/>
      <c r="G43" s="510"/>
      <c r="H43" s="292"/>
      <c r="I43" s="186"/>
      <c r="J43" s="13"/>
      <c r="K43" s="12"/>
      <c r="L43" s="13"/>
      <c r="M43" s="12"/>
      <c r="N43" s="13"/>
    </row>
    <row r="44" spans="1:14" ht="15" customHeight="1">
      <c r="A44" s="408"/>
      <c r="B44" s="108" t="s">
        <v>95</v>
      </c>
      <c r="C44" s="67"/>
      <c r="D44" s="167"/>
      <c r="E44" s="428"/>
      <c r="F44" s="466"/>
      <c r="G44" s="433"/>
      <c r="H44" s="435"/>
      <c r="I44" s="186"/>
      <c r="J44" s="13"/>
      <c r="K44" s="12"/>
      <c r="L44" s="13"/>
      <c r="M44" s="12"/>
      <c r="N44" s="13"/>
    </row>
    <row r="45" spans="1:14" ht="15" customHeight="1">
      <c r="A45" s="408"/>
      <c r="B45" s="108" t="s">
        <v>113</v>
      </c>
      <c r="C45" s="67"/>
      <c r="D45" s="167"/>
      <c r="E45" s="428"/>
      <c r="F45" s="466"/>
      <c r="G45" s="433"/>
      <c r="H45" s="435"/>
      <c r="I45" s="186"/>
      <c r="J45" s="13"/>
      <c r="K45" s="12"/>
      <c r="L45" s="13"/>
      <c r="M45" s="12"/>
      <c r="N45" s="13"/>
    </row>
    <row r="46" spans="1:14" ht="13.5" thickBot="1">
      <c r="A46" s="426"/>
      <c r="B46" s="109" t="s">
        <v>112</v>
      </c>
      <c r="C46" s="117"/>
      <c r="D46" s="116"/>
      <c r="E46" s="454"/>
      <c r="F46" s="344"/>
      <c r="G46" s="433"/>
      <c r="H46" s="435"/>
      <c r="I46" s="93"/>
      <c r="J46" s="5"/>
      <c r="K46" s="4"/>
      <c r="L46" s="5"/>
      <c r="M46" s="4"/>
      <c r="N46" s="5"/>
    </row>
    <row r="47" spans="1:14" ht="15" customHeight="1" thickTop="1">
      <c r="A47" s="511" t="s">
        <v>24</v>
      </c>
      <c r="B47" s="107" t="s">
        <v>94</v>
      </c>
      <c r="C47" s="226"/>
      <c r="D47" s="166"/>
      <c r="E47" s="345"/>
      <c r="F47" s="343"/>
      <c r="G47" s="510"/>
      <c r="H47" s="292"/>
      <c r="I47" s="93"/>
      <c r="J47" s="5"/>
      <c r="K47" s="4"/>
      <c r="L47" s="5"/>
      <c r="M47" s="4"/>
      <c r="N47" s="5"/>
    </row>
    <row r="48" spans="1:14" ht="15" customHeight="1">
      <c r="A48" s="511"/>
      <c r="B48" s="108" t="s">
        <v>95</v>
      </c>
      <c r="C48" s="220"/>
      <c r="D48" s="167"/>
      <c r="E48" s="417"/>
      <c r="F48" s="466"/>
      <c r="G48" s="433"/>
      <c r="H48" s="435"/>
      <c r="I48" s="93"/>
      <c r="J48" s="5"/>
      <c r="K48" s="4"/>
      <c r="L48" s="5"/>
      <c r="M48" s="4"/>
      <c r="N48" s="5"/>
    </row>
    <row r="49" spans="1:14" ht="15" customHeight="1">
      <c r="A49" s="511"/>
      <c r="B49" s="108" t="s">
        <v>113</v>
      </c>
      <c r="C49" s="220"/>
      <c r="D49" s="167"/>
      <c r="E49" s="417"/>
      <c r="F49" s="466"/>
      <c r="G49" s="433"/>
      <c r="H49" s="435"/>
      <c r="I49" s="93"/>
      <c r="J49" s="5"/>
      <c r="K49" s="4"/>
      <c r="L49" s="5"/>
      <c r="M49" s="4"/>
      <c r="N49" s="5"/>
    </row>
    <row r="50" spans="1:14" ht="13.5" thickBot="1">
      <c r="A50" s="340"/>
      <c r="B50" s="109" t="s">
        <v>112</v>
      </c>
      <c r="C50" s="221"/>
      <c r="D50" s="116"/>
      <c r="E50" s="346"/>
      <c r="F50" s="344"/>
      <c r="G50" s="433"/>
      <c r="H50" s="435"/>
      <c r="I50" s="93"/>
      <c r="J50" s="5"/>
      <c r="K50" s="4"/>
      <c r="L50" s="5"/>
      <c r="M50" s="4"/>
      <c r="N50" s="5"/>
    </row>
    <row r="51" spans="1:14" ht="13.5" thickTop="1">
      <c r="A51" s="338" t="s">
        <v>25</v>
      </c>
      <c r="B51" s="107" t="s">
        <v>94</v>
      </c>
      <c r="C51" s="219"/>
      <c r="D51" s="166"/>
      <c r="E51" s="345"/>
      <c r="F51" s="343"/>
      <c r="G51" s="510"/>
      <c r="H51" s="292"/>
      <c r="I51" s="93"/>
      <c r="J51" s="5"/>
      <c r="K51" s="4"/>
      <c r="L51" s="5"/>
      <c r="M51" s="4"/>
      <c r="N51" s="5"/>
    </row>
    <row r="52" spans="1:14" ht="15" customHeight="1">
      <c r="A52" s="511"/>
      <c r="B52" s="108" t="s">
        <v>95</v>
      </c>
      <c r="C52" s="220"/>
      <c r="D52" s="167"/>
      <c r="E52" s="417"/>
      <c r="F52" s="466"/>
      <c r="G52" s="433"/>
      <c r="H52" s="435"/>
      <c r="I52" s="93"/>
      <c r="J52" s="5"/>
      <c r="K52" s="4"/>
      <c r="L52" s="5"/>
      <c r="M52" s="4"/>
      <c r="N52" s="5"/>
    </row>
    <row r="53" spans="1:14" ht="15" customHeight="1">
      <c r="A53" s="511"/>
      <c r="B53" s="108" t="s">
        <v>113</v>
      </c>
      <c r="C53" s="187"/>
      <c r="D53" s="167"/>
      <c r="E53" s="417"/>
      <c r="F53" s="466"/>
      <c r="G53" s="433"/>
      <c r="H53" s="435"/>
      <c r="I53" s="93"/>
      <c r="J53" s="5"/>
      <c r="K53" s="4"/>
      <c r="L53" s="5"/>
      <c r="M53" s="4"/>
      <c r="N53" s="5"/>
    </row>
    <row r="54" spans="1:14" ht="13.5" thickBot="1">
      <c r="A54" s="340"/>
      <c r="B54" s="109" t="s">
        <v>112</v>
      </c>
      <c r="C54" s="225"/>
      <c r="D54" s="116"/>
      <c r="E54" s="346"/>
      <c r="F54" s="344"/>
      <c r="G54" s="433"/>
      <c r="H54" s="435"/>
      <c r="I54" s="93"/>
      <c r="J54" s="5"/>
      <c r="K54" s="4"/>
      <c r="L54" s="5"/>
      <c r="M54" s="4"/>
      <c r="N54" s="5"/>
    </row>
    <row r="55" spans="1:14" ht="13.5" thickTop="1">
      <c r="A55" s="338" t="s">
        <v>26</v>
      </c>
      <c r="B55" s="107" t="s">
        <v>94</v>
      </c>
      <c r="C55" s="219"/>
      <c r="D55" s="166"/>
      <c r="E55" s="345"/>
      <c r="F55" s="343"/>
      <c r="G55" s="510"/>
      <c r="H55" s="292"/>
      <c r="I55" s="65"/>
      <c r="J55" s="10"/>
      <c r="K55" s="9"/>
      <c r="L55" s="10"/>
      <c r="M55" s="9"/>
      <c r="N55" s="10"/>
    </row>
    <row r="56" spans="1:14" ht="15" customHeight="1">
      <c r="A56" s="511"/>
      <c r="B56" s="108" t="s">
        <v>95</v>
      </c>
      <c r="C56" s="220"/>
      <c r="D56" s="167"/>
      <c r="E56" s="417"/>
      <c r="F56" s="466"/>
      <c r="G56" s="433"/>
      <c r="H56" s="435"/>
      <c r="I56" s="65"/>
      <c r="J56" s="10"/>
      <c r="K56" s="9"/>
      <c r="L56" s="10"/>
      <c r="M56" s="9"/>
      <c r="N56" s="10"/>
    </row>
    <row r="57" spans="1:14" ht="15" customHeight="1">
      <c r="A57" s="511"/>
      <c r="B57" s="108" t="s">
        <v>113</v>
      </c>
      <c r="C57" s="187"/>
      <c r="D57" s="167"/>
      <c r="E57" s="417"/>
      <c r="F57" s="466"/>
      <c r="G57" s="429"/>
      <c r="H57" s="435"/>
      <c r="I57" s="65"/>
      <c r="J57" s="10"/>
      <c r="K57" s="9"/>
      <c r="L57" s="10"/>
      <c r="M57" s="9"/>
      <c r="N57" s="10"/>
    </row>
    <row r="58" spans="1:14" ht="13.5" thickBot="1">
      <c r="A58" s="339"/>
      <c r="B58" s="109" t="s">
        <v>112</v>
      </c>
      <c r="C58" s="225"/>
      <c r="D58" s="116"/>
      <c r="E58" s="331"/>
      <c r="F58" s="333"/>
      <c r="G58" s="429"/>
      <c r="H58" s="435"/>
      <c r="I58" s="64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236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6" customFormat="1" ht="12.75">
      <c r="A60" s="319" t="s">
        <v>32</v>
      </c>
      <c r="B60" s="319"/>
      <c r="C60" s="319"/>
      <c r="D60" s="320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s="26" customFormat="1" ht="12.75">
      <c r="A61" s="22"/>
      <c r="B61" s="21" t="s">
        <v>33</v>
      </c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s="26" customFormat="1" ht="12.75">
      <c r="A62" s="22"/>
      <c r="B62" s="319" t="s">
        <v>35</v>
      </c>
      <c r="C62" s="319"/>
      <c r="D62" s="319"/>
      <c r="E62" s="320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26" customFormat="1" ht="12.75">
      <c r="A63" s="22"/>
      <c r="B63" s="319" t="s">
        <v>34</v>
      </c>
      <c r="C63" s="319"/>
      <c r="D63" s="319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4.25">
      <c r="A64" s="15"/>
      <c r="B64" s="15"/>
      <c r="C64" s="15"/>
      <c r="D64" s="15"/>
      <c r="E64" s="15"/>
      <c r="F64" s="15"/>
      <c r="G64" s="15"/>
      <c r="H64" s="1"/>
      <c r="I64" s="1"/>
      <c r="J64" s="1"/>
      <c r="K64" s="1"/>
      <c r="L64" s="1"/>
      <c r="M64" s="1"/>
      <c r="N64" s="1"/>
    </row>
    <row r="65" spans="1:7" ht="14.25">
      <c r="A65" s="19"/>
      <c r="B65" s="19"/>
      <c r="C65" s="19"/>
      <c r="D65" s="19"/>
      <c r="E65" s="19"/>
      <c r="F65" s="19"/>
      <c r="G65" s="19"/>
    </row>
    <row r="66" spans="1:7" ht="14.25">
      <c r="A66" s="19"/>
      <c r="B66" s="19"/>
      <c r="C66" s="19"/>
      <c r="D66" s="19"/>
      <c r="E66" s="19"/>
      <c r="F66" s="19"/>
      <c r="G66" s="19"/>
    </row>
    <row r="67" spans="1:7" ht="14.25">
      <c r="A67" s="19"/>
      <c r="B67" s="19"/>
      <c r="C67" s="19"/>
      <c r="D67" s="19"/>
      <c r="E67" s="19"/>
      <c r="F67" s="19"/>
      <c r="G67" s="19"/>
    </row>
    <row r="68" spans="1:7" ht="14.25">
      <c r="A68" s="19"/>
      <c r="B68" s="19"/>
      <c r="C68" s="19"/>
      <c r="D68" s="19"/>
      <c r="E68" s="19"/>
      <c r="F68" s="19"/>
      <c r="G68" s="19"/>
    </row>
  </sheetData>
  <sheetProtection/>
  <mergeCells count="103"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B63:D63"/>
    <mergeCell ref="B62:E62"/>
    <mergeCell ref="A55:A58"/>
    <mergeCell ref="E55:E58"/>
    <mergeCell ref="A11:A14"/>
    <mergeCell ref="A15:A18"/>
    <mergeCell ref="A23:A26"/>
    <mergeCell ref="A31:A34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I9:J9"/>
    <mergeCell ref="E9:E10"/>
    <mergeCell ref="F9:F10"/>
    <mergeCell ref="G9:H9"/>
    <mergeCell ref="E27:E30"/>
    <mergeCell ref="F27:F30"/>
    <mergeCell ref="E15:E18"/>
    <mergeCell ref="F15:F18"/>
    <mergeCell ref="F19:F22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E39:E42"/>
    <mergeCell ref="F39:F42"/>
    <mergeCell ref="G41:G42"/>
    <mergeCell ref="G39:G40"/>
    <mergeCell ref="G29:G30"/>
    <mergeCell ref="G25:G26"/>
    <mergeCell ref="G27:G28"/>
    <mergeCell ref="F31:F34"/>
    <mergeCell ref="F35:F38"/>
    <mergeCell ref="G31:G32"/>
    <mergeCell ref="G33:G34"/>
    <mergeCell ref="G35:G3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  <mergeCell ref="H15:H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4">
      <selection activeCell="E21" sqref="E21:E22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23" customFormat="1" ht="15">
      <c r="A1" s="18" t="s">
        <v>41</v>
      </c>
      <c r="B1" s="16" t="s">
        <v>52</v>
      </c>
      <c r="C1" s="16"/>
      <c r="D1" s="17"/>
      <c r="E1" s="17"/>
      <c r="F1" s="17">
        <v>51258</v>
      </c>
      <c r="G1" s="17"/>
      <c r="H1" s="17"/>
      <c r="I1" s="445" t="s">
        <v>29</v>
      </c>
      <c r="J1" s="445"/>
      <c r="K1" s="445"/>
      <c r="L1" s="17">
        <v>150</v>
      </c>
      <c r="M1" s="17"/>
      <c r="N1" s="17"/>
    </row>
    <row r="2" spans="1:14" s="23" customFormat="1" ht="15">
      <c r="A2" s="16" t="s">
        <v>1</v>
      </c>
      <c r="B2" s="16" t="s">
        <v>59</v>
      </c>
      <c r="C2" s="16"/>
      <c r="D2" s="17"/>
      <c r="E2" s="17"/>
      <c r="F2" s="17"/>
      <c r="G2" s="17"/>
      <c r="H2" s="17"/>
      <c r="I2" s="445" t="s">
        <v>2</v>
      </c>
      <c r="J2" s="445"/>
      <c r="K2" s="445"/>
      <c r="L2" s="17">
        <v>2</v>
      </c>
      <c r="M2" s="17"/>
      <c r="N2" s="17"/>
    </row>
    <row r="3" spans="1:14" s="23" customFormat="1" ht="15">
      <c r="A3" s="16" t="s">
        <v>0</v>
      </c>
      <c r="B3" s="16" t="s">
        <v>38</v>
      </c>
      <c r="C3" s="16"/>
      <c r="D3" s="17"/>
      <c r="E3" s="17"/>
      <c r="F3" s="17"/>
      <c r="G3" s="17"/>
      <c r="H3" s="17"/>
      <c r="I3" s="445" t="s">
        <v>3</v>
      </c>
      <c r="J3" s="445"/>
      <c r="K3" s="445"/>
      <c r="L3" s="17" t="s">
        <v>49</v>
      </c>
      <c r="M3" s="17"/>
      <c r="N3" s="17"/>
    </row>
    <row r="4" spans="1:14" s="23" customFormat="1" ht="15">
      <c r="A4" s="16" t="s">
        <v>4</v>
      </c>
      <c r="B4" s="16">
        <v>60</v>
      </c>
      <c r="C4" s="16"/>
      <c r="D4" s="17"/>
      <c r="E4" s="17"/>
      <c r="F4" s="17"/>
      <c r="G4" s="17"/>
      <c r="H4" s="17"/>
      <c r="I4" s="16" t="s">
        <v>31</v>
      </c>
      <c r="J4" s="16"/>
      <c r="K4" s="16"/>
      <c r="L4" s="17" t="s">
        <v>61</v>
      </c>
      <c r="M4" s="17"/>
      <c r="N4" s="1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4"/>
      <c r="L5" s="34" t="s">
        <v>65</v>
      </c>
      <c r="M5" s="34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452" t="s">
        <v>27</v>
      </c>
      <c r="H9" s="453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290"/>
      <c r="B10" s="329"/>
      <c r="C10" s="417"/>
      <c r="D10" s="435"/>
      <c r="E10" s="420"/>
      <c r="F10" s="293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74" t="s">
        <v>16</v>
      </c>
      <c r="B11" s="94" t="s">
        <v>102</v>
      </c>
      <c r="C11" s="91">
        <v>0</v>
      </c>
      <c r="D11" s="178">
        <f>(8.73+3.394+0.437+0.015)*1.075*1.2</f>
        <v>16.223039999999997</v>
      </c>
      <c r="E11" s="515">
        <v>40</v>
      </c>
      <c r="F11" s="517">
        <v>63.99</v>
      </c>
      <c r="G11" s="253"/>
      <c r="H11" s="254"/>
      <c r="I11" s="6"/>
      <c r="J11" s="7"/>
      <c r="K11" s="6"/>
      <c r="L11" s="7"/>
      <c r="M11" s="6"/>
      <c r="N11" s="7"/>
    </row>
    <row r="12" spans="1:14" ht="15.75" thickBot="1">
      <c r="A12" s="105"/>
      <c r="B12" s="72" t="s">
        <v>113</v>
      </c>
      <c r="C12" s="91">
        <v>34.5</v>
      </c>
      <c r="D12" s="181">
        <f>54.258*1.075*1.2</f>
        <v>69.99282</v>
      </c>
      <c r="E12" s="516"/>
      <c r="F12" s="518"/>
      <c r="G12" s="196"/>
      <c r="H12" s="197"/>
      <c r="I12" s="6"/>
      <c r="J12" s="7"/>
      <c r="K12" s="6"/>
      <c r="L12" s="7"/>
      <c r="M12" s="6"/>
      <c r="N12" s="7"/>
    </row>
    <row r="13" spans="1:14" ht="15">
      <c r="A13" s="70" t="s">
        <v>17</v>
      </c>
      <c r="B13" s="94" t="s">
        <v>102</v>
      </c>
      <c r="C13" s="88">
        <v>0</v>
      </c>
      <c r="D13" s="178">
        <f>(8.73+3.394+0.437+0.015)*1.075*1.2</f>
        <v>16.223039999999997</v>
      </c>
      <c r="E13" s="467">
        <v>80</v>
      </c>
      <c r="F13" s="442">
        <v>63.99</v>
      </c>
      <c r="G13" s="255"/>
      <c r="H13" s="256"/>
      <c r="I13" s="4"/>
      <c r="J13" s="5"/>
      <c r="K13" s="4"/>
      <c r="L13" s="5"/>
      <c r="M13" s="4"/>
      <c r="N13" s="5"/>
    </row>
    <row r="14" spans="1:14" ht="15.75" thickBot="1">
      <c r="A14" s="70"/>
      <c r="B14" s="72" t="s">
        <v>113</v>
      </c>
      <c r="C14" s="88">
        <v>17.25</v>
      </c>
      <c r="D14" s="181">
        <f>54.258*1.075*1.2</f>
        <v>69.99282</v>
      </c>
      <c r="E14" s="485"/>
      <c r="F14" s="456"/>
      <c r="G14" s="255"/>
      <c r="H14" s="256"/>
      <c r="I14" s="4"/>
      <c r="J14" s="5"/>
      <c r="K14" s="4"/>
      <c r="L14" s="5"/>
      <c r="M14" s="4"/>
      <c r="N14" s="5"/>
    </row>
    <row r="15" spans="1:14" ht="15">
      <c r="A15" s="92" t="s">
        <v>18</v>
      </c>
      <c r="B15" s="94" t="s">
        <v>102</v>
      </c>
      <c r="C15" s="91">
        <v>0</v>
      </c>
      <c r="D15" s="178">
        <f>(8.73+3.394+0.437+0.015)*1.075*1.2</f>
        <v>16.223039999999997</v>
      </c>
      <c r="E15" s="467">
        <v>24</v>
      </c>
      <c r="F15" s="336">
        <v>63.99</v>
      </c>
      <c r="G15" s="204"/>
      <c r="H15" s="205"/>
      <c r="I15" s="4"/>
      <c r="J15" s="5"/>
      <c r="K15" s="4"/>
      <c r="L15" s="5"/>
      <c r="M15" s="4"/>
      <c r="N15" s="5"/>
    </row>
    <row r="16" spans="1:14" ht="15.75" thickBot="1">
      <c r="A16" s="92"/>
      <c r="B16" s="72" t="s">
        <v>113</v>
      </c>
      <c r="C16" s="91">
        <v>17.25</v>
      </c>
      <c r="D16" s="181">
        <f>54.258*1.075*1.2</f>
        <v>69.99282</v>
      </c>
      <c r="E16" s="485"/>
      <c r="F16" s="337"/>
      <c r="G16" s="204"/>
      <c r="H16" s="205"/>
      <c r="I16" s="4"/>
      <c r="J16" s="5"/>
      <c r="K16" s="4"/>
      <c r="L16" s="5"/>
      <c r="M16" s="4"/>
      <c r="N16" s="5"/>
    </row>
    <row r="17" spans="1:14" ht="15">
      <c r="A17" s="92" t="s">
        <v>19</v>
      </c>
      <c r="B17" s="94" t="s">
        <v>102</v>
      </c>
      <c r="C17" s="91">
        <v>0</v>
      </c>
      <c r="D17" s="178">
        <f>(8.73+3.394+0.437+0.015)*1.075*1.2</f>
        <v>16.223039999999997</v>
      </c>
      <c r="E17" s="467">
        <v>40</v>
      </c>
      <c r="F17" s="336">
        <v>63.99</v>
      </c>
      <c r="G17" s="204"/>
      <c r="H17" s="205"/>
      <c r="I17" s="4"/>
      <c r="J17" s="5"/>
      <c r="K17" s="4"/>
      <c r="L17" s="5"/>
      <c r="M17" s="4"/>
      <c r="N17" s="5"/>
    </row>
    <row r="18" spans="1:14" ht="15.75" thickBot="1">
      <c r="A18" s="92"/>
      <c r="B18" s="72" t="s">
        <v>113</v>
      </c>
      <c r="C18" s="91">
        <v>17.25</v>
      </c>
      <c r="D18" s="181">
        <f>54.258*1.075*1.2</f>
        <v>69.99282</v>
      </c>
      <c r="E18" s="485"/>
      <c r="F18" s="337"/>
      <c r="G18" s="204"/>
      <c r="H18" s="205"/>
      <c r="I18" s="4"/>
      <c r="J18" s="5"/>
      <c r="K18" s="4"/>
      <c r="L18" s="5"/>
      <c r="M18" s="4"/>
      <c r="N18" s="5"/>
    </row>
    <row r="19" spans="1:14" ht="15">
      <c r="A19" s="92" t="s">
        <v>20</v>
      </c>
      <c r="B19" s="94" t="s">
        <v>102</v>
      </c>
      <c r="C19" s="91">
        <v>0</v>
      </c>
      <c r="D19" s="178">
        <f>(8.73+3.394+0.437+0.015)*1.075*1.2</f>
        <v>16.223039999999997</v>
      </c>
      <c r="E19" s="467">
        <v>30</v>
      </c>
      <c r="F19" s="336">
        <v>63.99</v>
      </c>
      <c r="G19" s="204"/>
      <c r="H19" s="205"/>
      <c r="I19" s="4"/>
      <c r="J19" s="5"/>
      <c r="K19" s="4"/>
      <c r="L19" s="5"/>
      <c r="M19" s="4"/>
      <c r="N19" s="5"/>
    </row>
    <row r="20" spans="1:14" ht="15.75" thickBot="1">
      <c r="A20" s="92"/>
      <c r="B20" s="72" t="s">
        <v>113</v>
      </c>
      <c r="C20" s="91">
        <v>17.25</v>
      </c>
      <c r="D20" s="181">
        <f>54.258*1.075*1.2</f>
        <v>69.99282</v>
      </c>
      <c r="E20" s="485"/>
      <c r="F20" s="337"/>
      <c r="G20" s="204"/>
      <c r="H20" s="205"/>
      <c r="I20" s="4"/>
      <c r="J20" s="5"/>
      <c r="K20" s="4"/>
      <c r="L20" s="5"/>
      <c r="M20" s="4"/>
      <c r="N20" s="5"/>
    </row>
    <row r="21" spans="1:14" ht="15">
      <c r="A21" s="92" t="s">
        <v>21</v>
      </c>
      <c r="B21" s="94" t="s">
        <v>102</v>
      </c>
      <c r="C21" s="91"/>
      <c r="D21" s="178"/>
      <c r="E21" s="467"/>
      <c r="F21" s="336"/>
      <c r="G21" s="204"/>
      <c r="H21" s="205"/>
      <c r="I21" s="4"/>
      <c r="J21" s="5"/>
      <c r="K21" s="4"/>
      <c r="L21" s="5"/>
      <c r="M21" s="4"/>
      <c r="N21" s="5"/>
    </row>
    <row r="22" spans="1:14" ht="15.75" thickBot="1">
      <c r="A22" s="92"/>
      <c r="B22" s="72" t="s">
        <v>113</v>
      </c>
      <c r="C22" s="91"/>
      <c r="D22" s="181"/>
      <c r="E22" s="485"/>
      <c r="F22" s="337"/>
      <c r="G22" s="204"/>
      <c r="H22" s="205"/>
      <c r="I22" s="4"/>
      <c r="J22" s="5"/>
      <c r="K22" s="4"/>
      <c r="L22" s="5"/>
      <c r="M22" s="4"/>
      <c r="N22" s="5"/>
    </row>
    <row r="23" spans="1:14" ht="15">
      <c r="A23" s="92" t="s">
        <v>69</v>
      </c>
      <c r="B23" s="94" t="s">
        <v>102</v>
      </c>
      <c r="C23" s="91"/>
      <c r="D23" s="178"/>
      <c r="E23" s="467"/>
      <c r="F23" s="336"/>
      <c r="G23" s="204"/>
      <c r="H23" s="205"/>
      <c r="I23" s="4"/>
      <c r="J23" s="5"/>
      <c r="K23" s="4"/>
      <c r="L23" s="5"/>
      <c r="M23" s="4"/>
      <c r="N23" s="5"/>
    </row>
    <row r="24" spans="1:14" ht="15.75" thickBot="1">
      <c r="A24" s="92"/>
      <c r="B24" s="72" t="s">
        <v>113</v>
      </c>
      <c r="C24" s="91"/>
      <c r="D24" s="181"/>
      <c r="E24" s="485"/>
      <c r="F24" s="337"/>
      <c r="G24" s="204"/>
      <c r="H24" s="205"/>
      <c r="I24" s="4"/>
      <c r="J24" s="5"/>
      <c r="K24" s="4"/>
      <c r="L24" s="5"/>
      <c r="M24" s="4"/>
      <c r="N24" s="5"/>
    </row>
    <row r="25" spans="1:14" ht="15">
      <c r="A25" s="92" t="s">
        <v>22</v>
      </c>
      <c r="B25" s="94" t="s">
        <v>102</v>
      </c>
      <c r="C25" s="91"/>
      <c r="D25" s="178"/>
      <c r="E25" s="467"/>
      <c r="F25" s="336"/>
      <c r="G25" s="204"/>
      <c r="H25" s="205"/>
      <c r="I25" s="4"/>
      <c r="J25" s="5"/>
      <c r="K25" s="4"/>
      <c r="L25" s="5"/>
      <c r="M25" s="4"/>
      <c r="N25" s="5"/>
    </row>
    <row r="26" spans="1:14" ht="15.75" thickBot="1">
      <c r="A26" s="92"/>
      <c r="B26" s="72" t="s">
        <v>113</v>
      </c>
      <c r="C26" s="91"/>
      <c r="D26" s="181"/>
      <c r="E26" s="485"/>
      <c r="F26" s="337"/>
      <c r="G26" s="204"/>
      <c r="H26" s="205"/>
      <c r="I26" s="4"/>
      <c r="J26" s="5"/>
      <c r="K26" s="4"/>
      <c r="L26" s="5"/>
      <c r="M26" s="4"/>
      <c r="N26" s="5"/>
    </row>
    <row r="27" spans="1:14" ht="15">
      <c r="A27" s="92" t="s">
        <v>23</v>
      </c>
      <c r="B27" s="94" t="s">
        <v>102</v>
      </c>
      <c r="C27" s="91"/>
      <c r="D27" s="178"/>
      <c r="E27" s="467"/>
      <c r="F27" s="336"/>
      <c r="G27" s="204"/>
      <c r="H27" s="205"/>
      <c r="I27" s="4"/>
      <c r="J27" s="5"/>
      <c r="K27" s="4"/>
      <c r="L27" s="5"/>
      <c r="M27" s="4"/>
      <c r="N27" s="5"/>
    </row>
    <row r="28" spans="1:14" ht="15.75" thickBot="1">
      <c r="A28" s="92"/>
      <c r="B28" s="72" t="s">
        <v>113</v>
      </c>
      <c r="C28" s="91"/>
      <c r="D28" s="181"/>
      <c r="E28" s="485"/>
      <c r="F28" s="337"/>
      <c r="G28" s="204"/>
      <c r="H28" s="205"/>
      <c r="I28" s="4"/>
      <c r="J28" s="5"/>
      <c r="K28" s="4"/>
      <c r="L28" s="5"/>
      <c r="M28" s="4"/>
      <c r="N28" s="5"/>
    </row>
    <row r="29" spans="1:14" ht="15">
      <c r="A29" s="92" t="s">
        <v>24</v>
      </c>
      <c r="B29" s="94" t="s">
        <v>102</v>
      </c>
      <c r="C29" s="91"/>
      <c r="D29" s="178"/>
      <c r="E29" s="467"/>
      <c r="F29" s="336"/>
      <c r="G29" s="204"/>
      <c r="H29" s="205"/>
      <c r="I29" s="4"/>
      <c r="J29" s="5"/>
      <c r="K29" s="4"/>
      <c r="L29" s="5"/>
      <c r="M29" s="4"/>
      <c r="N29" s="5"/>
    </row>
    <row r="30" spans="1:14" ht="15.75" thickBot="1">
      <c r="A30" s="92"/>
      <c r="B30" s="72" t="s">
        <v>113</v>
      </c>
      <c r="C30" s="91"/>
      <c r="D30" s="181"/>
      <c r="E30" s="485"/>
      <c r="F30" s="337"/>
      <c r="G30" s="204"/>
      <c r="H30" s="205"/>
      <c r="I30" s="4"/>
      <c r="J30" s="5"/>
      <c r="K30" s="4"/>
      <c r="L30" s="5"/>
      <c r="M30" s="4"/>
      <c r="N30" s="5"/>
    </row>
    <row r="31" spans="1:14" ht="15">
      <c r="A31" s="92" t="s">
        <v>25</v>
      </c>
      <c r="B31" s="94" t="s">
        <v>102</v>
      </c>
      <c r="C31" s="91"/>
      <c r="D31" s="178"/>
      <c r="E31" s="467"/>
      <c r="F31" s="336"/>
      <c r="G31" s="204"/>
      <c r="H31" s="205"/>
      <c r="I31" s="4"/>
      <c r="J31" s="5"/>
      <c r="K31" s="4"/>
      <c r="L31" s="5"/>
      <c r="M31" s="4"/>
      <c r="N31" s="5"/>
    </row>
    <row r="32" spans="1:14" ht="15.75" thickBot="1">
      <c r="A32" s="70"/>
      <c r="B32" s="72" t="s">
        <v>113</v>
      </c>
      <c r="C32" s="91"/>
      <c r="D32" s="181"/>
      <c r="E32" s="485"/>
      <c r="F32" s="337"/>
      <c r="G32" s="202"/>
      <c r="H32" s="203"/>
      <c r="I32" s="9"/>
      <c r="J32" s="10"/>
      <c r="K32" s="9"/>
      <c r="L32" s="10"/>
      <c r="M32" s="9"/>
      <c r="N32" s="10"/>
    </row>
    <row r="33" spans="1:14" ht="15.75" thickBot="1">
      <c r="A33" s="70" t="s">
        <v>26</v>
      </c>
      <c r="B33" s="94" t="s">
        <v>102</v>
      </c>
      <c r="C33" s="91"/>
      <c r="D33" s="178"/>
      <c r="E33" s="515"/>
      <c r="F33" s="517"/>
      <c r="G33" s="202"/>
      <c r="H33" s="203"/>
      <c r="I33" s="9"/>
      <c r="J33" s="10"/>
      <c r="K33" s="9"/>
      <c r="L33" s="10"/>
      <c r="M33" s="9"/>
      <c r="N33" s="10"/>
    </row>
    <row r="34" spans="1:14" ht="13.5" thickBot="1">
      <c r="A34" s="143"/>
      <c r="B34" s="144" t="s">
        <v>113</v>
      </c>
      <c r="C34" s="91"/>
      <c r="D34" s="181"/>
      <c r="E34" s="516"/>
      <c r="F34" s="518"/>
      <c r="G34" s="242"/>
      <c r="H34" s="24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6" customFormat="1" ht="12.75">
      <c r="A36" s="319"/>
      <c r="B36" s="319"/>
      <c r="C36" s="319"/>
      <c r="D36" s="320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26" customFormat="1" ht="12.75">
      <c r="A37" s="22"/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26" customFormat="1" ht="12.75">
      <c r="A38" s="22"/>
      <c r="B38" s="319"/>
      <c r="C38" s="319"/>
      <c r="D38" s="319"/>
      <c r="E38" s="320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26" customFormat="1" ht="12.75">
      <c r="A39" s="22"/>
      <c r="B39" s="319"/>
      <c r="C39" s="319"/>
      <c r="D39" s="319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19" customFormat="1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="19" customFormat="1" ht="14.25"/>
  </sheetData>
  <sheetProtection/>
  <mergeCells count="43"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E21:E22"/>
    <mergeCell ref="E19:E20"/>
    <mergeCell ref="E17:E18"/>
    <mergeCell ref="F17:F18"/>
    <mergeCell ref="F19:F20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23" customFormat="1" ht="15">
      <c r="A1" s="18" t="s">
        <v>41</v>
      </c>
      <c r="B1" s="16" t="s">
        <v>51</v>
      </c>
      <c r="C1" s="16"/>
      <c r="D1" s="17"/>
      <c r="E1" s="17">
        <v>50061</v>
      </c>
      <c r="F1" s="17"/>
      <c r="G1" s="17"/>
      <c r="H1" s="17"/>
      <c r="I1" s="445" t="s">
        <v>29</v>
      </c>
      <c r="J1" s="445"/>
      <c r="K1" s="445"/>
      <c r="L1" s="17">
        <v>150</v>
      </c>
      <c r="M1" s="17"/>
      <c r="N1" s="17"/>
    </row>
    <row r="2" spans="1:14" s="23" customFormat="1" ht="15">
      <c r="A2" s="16" t="s">
        <v>1</v>
      </c>
      <c r="B2" s="16" t="s">
        <v>60</v>
      </c>
      <c r="C2" s="16"/>
      <c r="D2" s="17"/>
      <c r="E2" s="17"/>
      <c r="F2" s="17"/>
      <c r="G2" s="17"/>
      <c r="H2" s="17"/>
      <c r="I2" s="445" t="s">
        <v>2</v>
      </c>
      <c r="J2" s="445"/>
      <c r="K2" s="445"/>
      <c r="L2" s="17">
        <v>2</v>
      </c>
      <c r="M2" s="17"/>
      <c r="N2" s="17"/>
    </row>
    <row r="3" spans="1:14" s="23" customFormat="1" ht="15">
      <c r="A3" s="16" t="s">
        <v>0</v>
      </c>
      <c r="B3" s="16" t="s">
        <v>38</v>
      </c>
      <c r="C3" s="16"/>
      <c r="D3" s="17"/>
      <c r="E3" s="17"/>
      <c r="F3" s="17"/>
      <c r="G3" s="17"/>
      <c r="H3" s="17"/>
      <c r="I3" s="445" t="s">
        <v>3</v>
      </c>
      <c r="J3" s="445"/>
      <c r="K3" s="445"/>
      <c r="L3" s="17" t="s">
        <v>49</v>
      </c>
      <c r="M3" s="17"/>
      <c r="N3" s="17"/>
    </row>
    <row r="4" spans="1:14" s="23" customFormat="1" ht="15">
      <c r="A4" s="16" t="s">
        <v>4</v>
      </c>
      <c r="B4" s="16">
        <v>57</v>
      </c>
      <c r="C4" s="16"/>
      <c r="D4" s="17"/>
      <c r="E4" s="17"/>
      <c r="F4" s="17"/>
      <c r="G4" s="17"/>
      <c r="H4" s="17"/>
      <c r="I4" s="16" t="s">
        <v>31</v>
      </c>
      <c r="J4" s="16"/>
      <c r="K4" s="16"/>
      <c r="L4" s="17" t="s">
        <v>61</v>
      </c>
      <c r="M4" s="17"/>
      <c r="N4" s="1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4"/>
      <c r="L5" s="34" t="s">
        <v>65</v>
      </c>
      <c r="M5" s="34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452" t="s">
        <v>27</v>
      </c>
      <c r="H9" s="453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290"/>
      <c r="B10" s="424"/>
      <c r="C10" s="331"/>
      <c r="D10" s="293"/>
      <c r="E10" s="420"/>
      <c r="F10" s="293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4" t="s">
        <v>16</v>
      </c>
      <c r="B11" s="50" t="s">
        <v>94</v>
      </c>
      <c r="C11" s="158">
        <v>1805</v>
      </c>
      <c r="D11" s="166">
        <f>(9.7+3.879+0.437+0.015)*1.075*1.2</f>
        <v>18.09999</v>
      </c>
      <c r="E11" s="448">
        <v>2</v>
      </c>
      <c r="F11" s="519">
        <v>63.99</v>
      </c>
      <c r="G11" s="192"/>
      <c r="H11" s="193"/>
      <c r="I11" s="6"/>
      <c r="J11" s="7"/>
      <c r="K11" s="6"/>
      <c r="L11" s="7"/>
      <c r="M11" s="6"/>
      <c r="N11" s="7"/>
    </row>
    <row r="12" spans="1:14" ht="15" customHeight="1">
      <c r="A12" s="408"/>
      <c r="B12" s="54" t="s">
        <v>95</v>
      </c>
      <c r="C12" s="90">
        <v>888</v>
      </c>
      <c r="D12" s="167">
        <f>(6.15+0.97+0.437+0.015)*1.075*1.2</f>
        <v>9.767879999999998</v>
      </c>
      <c r="E12" s="417"/>
      <c r="F12" s="482"/>
      <c r="G12" s="194"/>
      <c r="H12" s="195"/>
      <c r="I12" s="6"/>
      <c r="J12" s="7"/>
      <c r="K12" s="6"/>
      <c r="L12" s="7"/>
      <c r="M12" s="6"/>
      <c r="N12" s="7"/>
    </row>
    <row r="13" spans="1:14" ht="15" customHeight="1" thickBot="1">
      <c r="A13" s="408"/>
      <c r="B13" s="54" t="s">
        <v>113</v>
      </c>
      <c r="C13" s="89">
        <v>17.25</v>
      </c>
      <c r="D13" s="169">
        <f>54.258*1.075*1.2</f>
        <v>69.99282</v>
      </c>
      <c r="E13" s="449"/>
      <c r="F13" s="520"/>
      <c r="G13" s="194"/>
      <c r="H13" s="195"/>
      <c r="I13" s="6"/>
      <c r="J13" s="7"/>
      <c r="K13" s="6"/>
      <c r="L13" s="7"/>
      <c r="M13" s="6"/>
      <c r="N13" s="7"/>
    </row>
    <row r="14" spans="1:14" ht="12.75" customHeight="1" thickTop="1">
      <c r="A14" s="407" t="s">
        <v>17</v>
      </c>
      <c r="B14" s="50" t="s">
        <v>94</v>
      </c>
      <c r="C14" s="158">
        <v>1388</v>
      </c>
      <c r="D14" s="166">
        <f>(9.7+3.879+0.437+0.015)*1.075*1.2</f>
        <v>18.09999</v>
      </c>
      <c r="E14" s="427">
        <v>2</v>
      </c>
      <c r="F14" s="336">
        <v>63.99</v>
      </c>
      <c r="G14" s="198"/>
      <c r="H14" s="199"/>
      <c r="I14" s="9"/>
      <c r="J14" s="10"/>
      <c r="K14" s="9"/>
      <c r="L14" s="10"/>
      <c r="M14" s="9"/>
      <c r="N14" s="10"/>
    </row>
    <row r="15" spans="1:14" ht="14.25" customHeight="1">
      <c r="A15" s="408"/>
      <c r="B15" s="54" t="s">
        <v>95</v>
      </c>
      <c r="C15" s="90">
        <v>469</v>
      </c>
      <c r="D15" s="167">
        <f>(6.15+0.97+0.437+0.015)*1.075*1.2</f>
        <v>9.767879999999998</v>
      </c>
      <c r="E15" s="428"/>
      <c r="F15" s="435"/>
      <c r="G15" s="194"/>
      <c r="H15" s="195"/>
      <c r="I15" s="6"/>
      <c r="J15" s="7"/>
      <c r="K15" s="6"/>
      <c r="L15" s="7"/>
      <c r="M15" s="6"/>
      <c r="N15" s="7"/>
    </row>
    <row r="16" spans="1:14" ht="14.25" customHeight="1" thickBot="1">
      <c r="A16" s="408"/>
      <c r="B16" s="54" t="s">
        <v>113</v>
      </c>
      <c r="C16" s="89">
        <v>17.25</v>
      </c>
      <c r="D16" s="169">
        <f>54.258*1.075*1.2</f>
        <v>69.99282</v>
      </c>
      <c r="E16" s="428"/>
      <c r="F16" s="435"/>
      <c r="G16" s="194"/>
      <c r="H16" s="195"/>
      <c r="I16" s="6"/>
      <c r="J16" s="7"/>
      <c r="K16" s="6"/>
      <c r="L16" s="7"/>
      <c r="M16" s="6"/>
      <c r="N16" s="7"/>
    </row>
    <row r="17" spans="1:14" ht="12.75" customHeight="1" thickTop="1">
      <c r="A17" s="407" t="s">
        <v>18</v>
      </c>
      <c r="B17" s="50" t="s">
        <v>94</v>
      </c>
      <c r="C17" s="158">
        <v>1630</v>
      </c>
      <c r="D17" s="166">
        <f>(9.7+3.879+0.437+0.015)*1.075*1.2</f>
        <v>18.09999</v>
      </c>
      <c r="E17" s="427">
        <v>2</v>
      </c>
      <c r="F17" s="336">
        <v>63.99</v>
      </c>
      <c r="G17" s="198"/>
      <c r="H17" s="199"/>
      <c r="I17" s="9"/>
      <c r="J17" s="10"/>
      <c r="K17" s="9"/>
      <c r="L17" s="10"/>
      <c r="M17" s="9"/>
      <c r="N17" s="10"/>
    </row>
    <row r="18" spans="1:14" ht="14.25" customHeight="1">
      <c r="A18" s="408"/>
      <c r="B18" s="54" t="s">
        <v>95</v>
      </c>
      <c r="C18" s="89">
        <v>396</v>
      </c>
      <c r="D18" s="167">
        <f>(6.15+0.97+0.437+0.015)*1.075*1.2</f>
        <v>9.767879999999998</v>
      </c>
      <c r="E18" s="428"/>
      <c r="F18" s="435"/>
      <c r="G18" s="194"/>
      <c r="H18" s="195"/>
      <c r="I18" s="6"/>
      <c r="J18" s="7"/>
      <c r="K18" s="6"/>
      <c r="L18" s="7"/>
      <c r="M18" s="6"/>
      <c r="N18" s="7"/>
    </row>
    <row r="19" spans="1:14" ht="14.25" customHeight="1" thickBot="1">
      <c r="A19" s="408"/>
      <c r="B19" s="54" t="s">
        <v>113</v>
      </c>
      <c r="C19" s="89">
        <v>17.25</v>
      </c>
      <c r="D19" s="169">
        <f>54.258*1.075*1.2</f>
        <v>69.99282</v>
      </c>
      <c r="E19" s="428"/>
      <c r="F19" s="435"/>
      <c r="G19" s="194"/>
      <c r="H19" s="195"/>
      <c r="I19" s="6"/>
      <c r="J19" s="7"/>
      <c r="K19" s="6"/>
      <c r="L19" s="7"/>
      <c r="M19" s="6"/>
      <c r="N19" s="7"/>
    </row>
    <row r="20" spans="1:14" ht="13.5" thickTop="1">
      <c r="A20" s="407" t="s">
        <v>19</v>
      </c>
      <c r="B20" s="50" t="s">
        <v>94</v>
      </c>
      <c r="C20" s="88">
        <v>378</v>
      </c>
      <c r="D20" s="166">
        <f>(9.7+3.879+0.437+0.015)*1.075*1.2</f>
        <v>18.09999</v>
      </c>
      <c r="E20" s="427">
        <v>2</v>
      </c>
      <c r="F20" s="336">
        <v>63.99</v>
      </c>
      <c r="G20" s="198"/>
      <c r="H20" s="199"/>
      <c r="I20" s="9"/>
      <c r="J20" s="10"/>
      <c r="K20" s="9"/>
      <c r="L20" s="10"/>
      <c r="M20" s="9"/>
      <c r="N20" s="10"/>
    </row>
    <row r="21" spans="1:14" ht="15" customHeight="1">
      <c r="A21" s="408"/>
      <c r="B21" s="54" t="s">
        <v>95</v>
      </c>
      <c r="C21" s="89">
        <v>120</v>
      </c>
      <c r="D21" s="167">
        <f>(6.15+0.97+0.437+0.015)*1.075*1.2</f>
        <v>9.767879999999998</v>
      </c>
      <c r="E21" s="428"/>
      <c r="F21" s="435"/>
      <c r="G21" s="194"/>
      <c r="H21" s="195"/>
      <c r="I21" s="6"/>
      <c r="J21" s="7"/>
      <c r="K21" s="6"/>
      <c r="L21" s="7"/>
      <c r="M21" s="6"/>
      <c r="N21" s="7"/>
    </row>
    <row r="22" spans="1:14" ht="15" customHeight="1" thickBot="1">
      <c r="A22" s="408"/>
      <c r="B22" s="54" t="s">
        <v>113</v>
      </c>
      <c r="C22" s="89">
        <v>17.25</v>
      </c>
      <c r="D22" s="169">
        <f>54.258*1.075*1.2</f>
        <v>69.99282</v>
      </c>
      <c r="E22" s="428"/>
      <c r="F22" s="435"/>
      <c r="G22" s="194"/>
      <c r="H22" s="195"/>
      <c r="I22" s="6"/>
      <c r="J22" s="7"/>
      <c r="K22" s="6"/>
      <c r="L22" s="7"/>
      <c r="M22" s="6"/>
      <c r="N22" s="7"/>
    </row>
    <row r="23" spans="1:14" ht="13.5" thickTop="1">
      <c r="A23" s="407" t="s">
        <v>20</v>
      </c>
      <c r="B23" s="50" t="s">
        <v>94</v>
      </c>
      <c r="C23" s="88">
        <v>99</v>
      </c>
      <c r="D23" s="166">
        <f>(9.7+3.879+0.437+0.015)*1.075*1.2</f>
        <v>18.09999</v>
      </c>
      <c r="E23" s="427">
        <v>8</v>
      </c>
      <c r="F23" s="336">
        <v>63.99</v>
      </c>
      <c r="G23" s="198"/>
      <c r="H23" s="199"/>
      <c r="I23" s="9"/>
      <c r="J23" s="10"/>
      <c r="K23" s="9"/>
      <c r="L23" s="10"/>
      <c r="M23" s="9"/>
      <c r="N23" s="10"/>
    </row>
    <row r="24" spans="1:14" ht="15" customHeight="1">
      <c r="A24" s="408"/>
      <c r="B24" s="54" t="s">
        <v>95</v>
      </c>
      <c r="C24" s="89">
        <v>32</v>
      </c>
      <c r="D24" s="167">
        <f>(6.15+0.97+0.437+0.015)*1.075*1.2</f>
        <v>9.767879999999998</v>
      </c>
      <c r="E24" s="428"/>
      <c r="F24" s="435"/>
      <c r="G24" s="194"/>
      <c r="H24" s="195"/>
      <c r="I24" s="6"/>
      <c r="J24" s="7"/>
      <c r="K24" s="6"/>
      <c r="L24" s="7"/>
      <c r="M24" s="6"/>
      <c r="N24" s="7"/>
    </row>
    <row r="25" spans="1:14" ht="15" customHeight="1" thickBot="1">
      <c r="A25" s="408"/>
      <c r="B25" s="54" t="s">
        <v>113</v>
      </c>
      <c r="C25" s="89">
        <v>17.25</v>
      </c>
      <c r="D25" s="169">
        <f>54.258*1.075*1.2</f>
        <v>69.99282</v>
      </c>
      <c r="E25" s="428"/>
      <c r="F25" s="435"/>
      <c r="G25" s="194"/>
      <c r="H25" s="195"/>
      <c r="I25" s="6"/>
      <c r="J25" s="7"/>
      <c r="K25" s="6"/>
      <c r="L25" s="7"/>
      <c r="M25" s="6"/>
      <c r="N25" s="7"/>
    </row>
    <row r="26" spans="1:14" ht="13.5" thickTop="1">
      <c r="A26" s="407" t="s">
        <v>68</v>
      </c>
      <c r="B26" s="50" t="s">
        <v>94</v>
      </c>
      <c r="C26" s="88"/>
      <c r="D26" s="166"/>
      <c r="E26" s="427"/>
      <c r="F26" s="336"/>
      <c r="G26" s="198"/>
      <c r="H26" s="199"/>
      <c r="I26" s="9"/>
      <c r="J26" s="10"/>
      <c r="K26" s="9"/>
      <c r="L26" s="10"/>
      <c r="M26" s="9"/>
      <c r="N26" s="10"/>
    </row>
    <row r="27" spans="1:14" ht="15" customHeight="1">
      <c r="A27" s="408"/>
      <c r="B27" s="54" t="s">
        <v>95</v>
      </c>
      <c r="C27" s="89"/>
      <c r="D27" s="167"/>
      <c r="E27" s="428"/>
      <c r="F27" s="435"/>
      <c r="G27" s="194"/>
      <c r="H27" s="195"/>
      <c r="I27" s="6"/>
      <c r="J27" s="7"/>
      <c r="K27" s="6"/>
      <c r="L27" s="7"/>
      <c r="M27" s="6"/>
      <c r="N27" s="7"/>
    </row>
    <row r="28" spans="1:14" ht="15" customHeight="1" thickBot="1">
      <c r="A28" s="408"/>
      <c r="B28" s="54" t="s">
        <v>113</v>
      </c>
      <c r="C28" s="89"/>
      <c r="D28" s="169"/>
      <c r="E28" s="428"/>
      <c r="F28" s="435"/>
      <c r="G28" s="194"/>
      <c r="H28" s="195"/>
      <c r="I28" s="6"/>
      <c r="J28" s="7"/>
      <c r="K28" s="6"/>
      <c r="L28" s="7"/>
      <c r="M28" s="6"/>
      <c r="N28" s="7"/>
    </row>
    <row r="29" spans="1:14" ht="13.5" thickTop="1">
      <c r="A29" s="407" t="s">
        <v>69</v>
      </c>
      <c r="B29" s="50" t="s">
        <v>94</v>
      </c>
      <c r="C29" s="88"/>
      <c r="D29" s="166"/>
      <c r="E29" s="427"/>
      <c r="F29" s="336"/>
      <c r="G29" s="198"/>
      <c r="H29" s="199"/>
      <c r="I29" s="9"/>
      <c r="J29" s="10"/>
      <c r="K29" s="9"/>
      <c r="L29" s="10"/>
      <c r="M29" s="9"/>
      <c r="N29" s="10"/>
    </row>
    <row r="30" spans="1:14" ht="15" customHeight="1">
      <c r="A30" s="408"/>
      <c r="B30" s="54" t="s">
        <v>95</v>
      </c>
      <c r="C30" s="89"/>
      <c r="D30" s="167"/>
      <c r="E30" s="428"/>
      <c r="F30" s="435"/>
      <c r="G30" s="194"/>
      <c r="H30" s="195"/>
      <c r="I30" s="6"/>
      <c r="J30" s="7"/>
      <c r="K30" s="6"/>
      <c r="L30" s="7"/>
      <c r="M30" s="6"/>
      <c r="N30" s="7"/>
    </row>
    <row r="31" spans="1:14" ht="15" customHeight="1" thickBot="1">
      <c r="A31" s="408"/>
      <c r="B31" s="54" t="s">
        <v>113</v>
      </c>
      <c r="C31" s="89"/>
      <c r="D31" s="169"/>
      <c r="E31" s="428"/>
      <c r="F31" s="435"/>
      <c r="G31" s="194"/>
      <c r="H31" s="195"/>
      <c r="I31" s="6"/>
      <c r="J31" s="7"/>
      <c r="K31" s="6"/>
      <c r="L31" s="7"/>
      <c r="M31" s="6"/>
      <c r="N31" s="7"/>
    </row>
    <row r="32" spans="1:14" ht="13.5" thickTop="1">
      <c r="A32" s="407" t="s">
        <v>22</v>
      </c>
      <c r="B32" s="50" t="s">
        <v>94</v>
      </c>
      <c r="C32" s="88"/>
      <c r="D32" s="166"/>
      <c r="E32" s="427"/>
      <c r="F32" s="336"/>
      <c r="G32" s="200"/>
      <c r="H32" s="201"/>
      <c r="I32" s="12"/>
      <c r="J32" s="13"/>
      <c r="K32" s="12"/>
      <c r="L32" s="13"/>
      <c r="M32" s="12"/>
      <c r="N32" s="13"/>
    </row>
    <row r="33" spans="1:14" ht="15" customHeight="1">
      <c r="A33" s="408"/>
      <c r="B33" s="54" t="s">
        <v>95</v>
      </c>
      <c r="C33" s="89"/>
      <c r="D33" s="167"/>
      <c r="E33" s="428"/>
      <c r="F33" s="435"/>
      <c r="G33" s="200"/>
      <c r="H33" s="201"/>
      <c r="I33" s="12"/>
      <c r="J33" s="13"/>
      <c r="K33" s="12"/>
      <c r="L33" s="13"/>
      <c r="M33" s="12"/>
      <c r="N33" s="13"/>
    </row>
    <row r="34" spans="1:14" ht="15" customHeight="1" thickBot="1">
      <c r="A34" s="408"/>
      <c r="B34" s="54" t="s">
        <v>113</v>
      </c>
      <c r="C34" s="89"/>
      <c r="D34" s="169"/>
      <c r="E34" s="428"/>
      <c r="F34" s="435"/>
      <c r="G34" s="200"/>
      <c r="H34" s="201"/>
      <c r="I34" s="12"/>
      <c r="J34" s="13"/>
      <c r="K34" s="12"/>
      <c r="L34" s="13"/>
      <c r="M34" s="12"/>
      <c r="N34" s="13"/>
    </row>
    <row r="35" spans="1:14" ht="12.75">
      <c r="A35" s="521" t="s">
        <v>23</v>
      </c>
      <c r="B35" s="145" t="s">
        <v>94</v>
      </c>
      <c r="C35" s="103"/>
      <c r="D35" s="166"/>
      <c r="E35" s="524"/>
      <c r="F35" s="519"/>
      <c r="G35" s="257"/>
      <c r="H35" s="205"/>
      <c r="I35" s="4"/>
      <c r="J35" s="5"/>
      <c r="K35" s="4"/>
      <c r="L35" s="5"/>
      <c r="M35" s="4"/>
      <c r="N35" s="5"/>
    </row>
    <row r="36" spans="1:14" ht="15" customHeight="1">
      <c r="A36" s="522"/>
      <c r="B36" s="54" t="s">
        <v>95</v>
      </c>
      <c r="C36" s="187"/>
      <c r="D36" s="167"/>
      <c r="E36" s="428"/>
      <c r="F36" s="482"/>
      <c r="G36" s="257"/>
      <c r="H36" s="205"/>
      <c r="I36" s="4"/>
      <c r="J36" s="5"/>
      <c r="K36" s="4"/>
      <c r="L36" s="5"/>
      <c r="M36" s="4"/>
      <c r="N36" s="5"/>
    </row>
    <row r="37" spans="1:14" ht="15" customHeight="1" thickBot="1">
      <c r="A37" s="523"/>
      <c r="B37" s="146" t="s">
        <v>113</v>
      </c>
      <c r="C37" s="188"/>
      <c r="D37" s="169"/>
      <c r="E37" s="525"/>
      <c r="F37" s="508"/>
      <c r="G37" s="257"/>
      <c r="H37" s="205"/>
      <c r="I37" s="4"/>
      <c r="J37" s="5"/>
      <c r="K37" s="4"/>
      <c r="L37" s="5"/>
      <c r="M37" s="4"/>
      <c r="N37" s="5"/>
    </row>
    <row r="38" spans="1:14" ht="12.75">
      <c r="A38" s="408" t="s">
        <v>24</v>
      </c>
      <c r="B38" s="54" t="s">
        <v>94</v>
      </c>
      <c r="C38" s="89"/>
      <c r="D38" s="166"/>
      <c r="E38" s="428"/>
      <c r="F38" s="435"/>
      <c r="G38" s="204"/>
      <c r="H38" s="205"/>
      <c r="I38" s="4"/>
      <c r="J38" s="5"/>
      <c r="K38" s="4"/>
      <c r="L38" s="5"/>
      <c r="M38" s="4"/>
      <c r="N38" s="5"/>
    </row>
    <row r="39" spans="1:14" ht="15" customHeight="1">
      <c r="A39" s="408"/>
      <c r="B39" s="54" t="s">
        <v>95</v>
      </c>
      <c r="C39" s="89"/>
      <c r="D39" s="167"/>
      <c r="E39" s="428"/>
      <c r="F39" s="435"/>
      <c r="G39" s="204"/>
      <c r="H39" s="205"/>
      <c r="I39" s="4"/>
      <c r="J39" s="5"/>
      <c r="K39" s="4"/>
      <c r="L39" s="5"/>
      <c r="M39" s="4"/>
      <c r="N39" s="5"/>
    </row>
    <row r="40" spans="1:14" ht="15" customHeight="1" thickBot="1">
      <c r="A40" s="408"/>
      <c r="B40" s="54" t="s">
        <v>113</v>
      </c>
      <c r="C40" s="89"/>
      <c r="D40" s="169"/>
      <c r="E40" s="428"/>
      <c r="F40" s="435"/>
      <c r="G40" s="204"/>
      <c r="H40" s="205"/>
      <c r="I40" s="4"/>
      <c r="J40" s="5"/>
      <c r="K40" s="4"/>
      <c r="L40" s="5"/>
      <c r="M40" s="4"/>
      <c r="N40" s="5"/>
    </row>
    <row r="41" spans="1:14" ht="13.5" thickTop="1">
      <c r="A41" s="407" t="s">
        <v>25</v>
      </c>
      <c r="B41" s="50" t="s">
        <v>94</v>
      </c>
      <c r="C41" s="88"/>
      <c r="D41" s="166"/>
      <c r="E41" s="427"/>
      <c r="F41" s="336"/>
      <c r="G41" s="204"/>
      <c r="H41" s="205"/>
      <c r="I41" s="4"/>
      <c r="J41" s="5"/>
      <c r="K41" s="4"/>
      <c r="L41" s="5"/>
      <c r="M41" s="4"/>
      <c r="N41" s="5"/>
    </row>
    <row r="42" spans="1:14" ht="15" customHeight="1">
      <c r="A42" s="408"/>
      <c r="B42" s="54" t="s">
        <v>95</v>
      </c>
      <c r="C42" s="89"/>
      <c r="D42" s="167"/>
      <c r="E42" s="428"/>
      <c r="F42" s="435"/>
      <c r="G42" s="204"/>
      <c r="H42" s="205"/>
      <c r="I42" s="4"/>
      <c r="J42" s="5"/>
      <c r="K42" s="4"/>
      <c r="L42" s="5"/>
      <c r="M42" s="4"/>
      <c r="N42" s="5"/>
    </row>
    <row r="43" spans="1:14" ht="15" customHeight="1" thickBot="1">
      <c r="A43" s="408"/>
      <c r="B43" s="54" t="s">
        <v>113</v>
      </c>
      <c r="C43" s="89"/>
      <c r="D43" s="169"/>
      <c r="E43" s="428"/>
      <c r="F43" s="435"/>
      <c r="G43" s="204"/>
      <c r="H43" s="205"/>
      <c r="I43" s="4"/>
      <c r="J43" s="5"/>
      <c r="K43" s="4"/>
      <c r="L43" s="5"/>
      <c r="M43" s="4"/>
      <c r="N43" s="5"/>
    </row>
    <row r="44" spans="1:14" ht="12.75">
      <c r="A44" s="411" t="s">
        <v>26</v>
      </c>
      <c r="B44" s="133" t="s">
        <v>94</v>
      </c>
      <c r="C44" s="88"/>
      <c r="D44" s="166"/>
      <c r="E44" s="448"/>
      <c r="F44" s="519"/>
      <c r="G44" s="258"/>
      <c r="H44" s="203"/>
      <c r="I44" s="9"/>
      <c r="J44" s="10"/>
      <c r="K44" s="9"/>
      <c r="L44" s="10"/>
      <c r="M44" s="9"/>
      <c r="N44" s="10"/>
    </row>
    <row r="45" spans="1:14" ht="15" customHeight="1">
      <c r="A45" s="412"/>
      <c r="B45" s="123" t="s">
        <v>95</v>
      </c>
      <c r="C45" s="89"/>
      <c r="D45" s="167"/>
      <c r="E45" s="417"/>
      <c r="F45" s="482"/>
      <c r="G45" s="258"/>
      <c r="H45" s="203"/>
      <c r="I45" s="9"/>
      <c r="J45" s="10"/>
      <c r="K45" s="9"/>
      <c r="L45" s="10"/>
      <c r="M45" s="9"/>
      <c r="N45" s="10"/>
    </row>
    <row r="46" spans="1:14" ht="15" customHeight="1" thickBot="1">
      <c r="A46" s="413"/>
      <c r="B46" s="134" t="s">
        <v>113</v>
      </c>
      <c r="C46" s="89"/>
      <c r="D46" s="169"/>
      <c r="E46" s="449"/>
      <c r="F46" s="520"/>
      <c r="G46" s="252"/>
      <c r="H46" s="252"/>
      <c r="I46" s="102"/>
      <c r="J46" s="102"/>
      <c r="K46" s="102"/>
      <c r="L46" s="102"/>
      <c r="M46" s="102"/>
      <c r="N46" s="102"/>
    </row>
    <row r="47" spans="1:14" s="19" customFormat="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26" customFormat="1" ht="12.75">
      <c r="A48" s="319" t="s">
        <v>32</v>
      </c>
      <c r="B48" s="319"/>
      <c r="C48" s="319"/>
      <c r="D48" s="320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26" customFormat="1" ht="12.75">
      <c r="A49" s="22"/>
      <c r="B49" s="21" t="s">
        <v>33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26" customFormat="1" ht="12.75">
      <c r="A50" s="22"/>
      <c r="B50" s="319" t="s">
        <v>35</v>
      </c>
      <c r="C50" s="319"/>
      <c r="D50" s="319"/>
      <c r="E50" s="320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26" customFormat="1" ht="12.75">
      <c r="A51" s="22"/>
      <c r="B51" s="319" t="s">
        <v>34</v>
      </c>
      <c r="C51" s="319"/>
      <c r="D51" s="319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26" customFormat="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</sheetData>
  <sheetProtection/>
  <mergeCells count="55">
    <mergeCell ref="A14:A16"/>
    <mergeCell ref="A8:A10"/>
    <mergeCell ref="B8:D8"/>
    <mergeCell ref="E8:F8"/>
    <mergeCell ref="A11:A13"/>
    <mergeCell ref="D9:D10"/>
    <mergeCell ref="E9:E10"/>
    <mergeCell ref="B9:C10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I1:K1"/>
    <mergeCell ref="I2:K2"/>
    <mergeCell ref="I3:K3"/>
    <mergeCell ref="A6:N7"/>
    <mergeCell ref="A17:A19"/>
    <mergeCell ref="E17:E19"/>
    <mergeCell ref="A29:A31"/>
    <mergeCell ref="E29:E31"/>
    <mergeCell ref="A20:A22"/>
    <mergeCell ref="A23:A25"/>
    <mergeCell ref="A26:A28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F17:F19"/>
    <mergeCell ref="E20:E22"/>
    <mergeCell ref="E26:E28"/>
    <mergeCell ref="F26:F28"/>
    <mergeCell ref="F23:F25"/>
    <mergeCell ref="E23:E25"/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23" customFormat="1" ht="15" customHeight="1">
      <c r="A1" s="18" t="s">
        <v>41</v>
      </c>
      <c r="B1" s="16" t="s">
        <v>50</v>
      </c>
      <c r="C1" s="16"/>
      <c r="D1" s="16"/>
      <c r="E1" s="17"/>
      <c r="F1" s="17"/>
      <c r="G1" s="17"/>
      <c r="H1" s="16" t="s">
        <v>29</v>
      </c>
      <c r="I1" s="16"/>
      <c r="J1" s="16"/>
      <c r="K1" s="17">
        <v>879</v>
      </c>
      <c r="L1" s="17"/>
      <c r="M1" s="17"/>
    </row>
    <row r="2" spans="1:13" s="23" customFormat="1" ht="15" customHeight="1">
      <c r="A2" s="16" t="s">
        <v>1</v>
      </c>
      <c r="B2" s="16" t="s">
        <v>63</v>
      </c>
      <c r="C2" s="16"/>
      <c r="D2" s="16"/>
      <c r="E2" s="17"/>
      <c r="F2" s="17"/>
      <c r="G2" s="17"/>
      <c r="H2" s="16" t="s">
        <v>2</v>
      </c>
      <c r="I2" s="16"/>
      <c r="J2" s="16"/>
      <c r="K2" s="17">
        <v>3</v>
      </c>
      <c r="L2" s="17"/>
      <c r="M2" s="17"/>
    </row>
    <row r="3" spans="1:13" s="23" customFormat="1" ht="15" customHeight="1">
      <c r="A3" s="16" t="s">
        <v>0</v>
      </c>
      <c r="B3" s="16" t="s">
        <v>63</v>
      </c>
      <c r="C3" s="16"/>
      <c r="D3" s="16"/>
      <c r="E3" s="17"/>
      <c r="F3" s="17"/>
      <c r="G3" s="17"/>
      <c r="H3" s="16" t="s">
        <v>3</v>
      </c>
      <c r="I3" s="16"/>
      <c r="J3" s="16"/>
      <c r="K3" s="17" t="s">
        <v>49</v>
      </c>
      <c r="L3" s="17"/>
      <c r="M3" s="17"/>
    </row>
    <row r="4" spans="1:14" s="23" customFormat="1" ht="15" customHeight="1">
      <c r="A4" s="16" t="s">
        <v>4</v>
      </c>
      <c r="B4" s="16" t="s">
        <v>64</v>
      </c>
      <c r="C4" s="16"/>
      <c r="D4" s="16"/>
      <c r="E4" s="17"/>
      <c r="F4" s="17"/>
      <c r="G4" s="17"/>
      <c r="H4" s="16" t="s">
        <v>31</v>
      </c>
      <c r="I4" s="16"/>
      <c r="J4" s="16"/>
      <c r="K4" s="32" t="s">
        <v>62</v>
      </c>
      <c r="L4" s="20"/>
      <c r="M4" s="20"/>
      <c r="N4" s="20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34"/>
      <c r="K5" s="34" t="s">
        <v>65</v>
      </c>
      <c r="L5" s="34"/>
      <c r="M5" s="1"/>
    </row>
    <row r="6" spans="1:14" ht="1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5" customHeight="1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5" customHeight="1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5" customHeight="1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452" t="s">
        <v>27</v>
      </c>
      <c r="H9" s="453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customHeight="1" thickBot="1">
      <c r="A10" s="290"/>
      <c r="B10" s="529"/>
      <c r="C10" s="346"/>
      <c r="D10" s="435"/>
      <c r="E10" s="420"/>
      <c r="F10" s="293"/>
      <c r="G10" s="11" t="s">
        <v>114</v>
      </c>
      <c r="H10" s="3" t="s">
        <v>9</v>
      </c>
      <c r="I10" s="9" t="s">
        <v>12</v>
      </c>
      <c r="J10" s="10" t="s">
        <v>9</v>
      </c>
      <c r="K10" s="9" t="s">
        <v>10</v>
      </c>
      <c r="L10" s="10" t="s">
        <v>9</v>
      </c>
      <c r="M10" s="9" t="s">
        <v>30</v>
      </c>
      <c r="N10" s="10" t="s">
        <v>9</v>
      </c>
    </row>
    <row r="11" spans="1:14" ht="15" customHeight="1" thickTop="1">
      <c r="A11" s="332" t="s">
        <v>16</v>
      </c>
      <c r="B11" s="102" t="s">
        <v>100</v>
      </c>
      <c r="C11" s="102">
        <v>0</v>
      </c>
      <c r="D11" s="166">
        <f>(9.7+3.879+0.437+0.015)*1.075*1.2</f>
        <v>18.09999</v>
      </c>
      <c r="E11" s="530"/>
      <c r="F11" s="531"/>
      <c r="G11" s="253"/>
      <c r="H11" s="259"/>
      <c r="I11" s="463"/>
      <c r="J11" s="463"/>
      <c r="K11" s="102"/>
      <c r="L11" s="102"/>
      <c r="M11" s="102"/>
      <c r="N11" s="102"/>
    </row>
    <row r="12" spans="1:14" ht="15" customHeight="1">
      <c r="A12" s="511"/>
      <c r="B12" s="103" t="s">
        <v>115</v>
      </c>
      <c r="C12" s="102">
        <v>0</v>
      </c>
      <c r="D12" s="167">
        <f>(6.15+0.97+0.437+0.015)*1.075*1.2</f>
        <v>9.767879999999998</v>
      </c>
      <c r="E12" s="458"/>
      <c r="F12" s="461"/>
      <c r="G12" s="196"/>
      <c r="H12" s="260"/>
      <c r="I12" s="464"/>
      <c r="J12" s="464"/>
      <c r="K12" s="102"/>
      <c r="L12" s="102"/>
      <c r="M12" s="102"/>
      <c r="N12" s="102"/>
    </row>
    <row r="13" spans="1:14" ht="15" customHeight="1" thickBot="1">
      <c r="A13" s="340"/>
      <c r="B13" s="103" t="s">
        <v>111</v>
      </c>
      <c r="C13" s="102">
        <v>34.5</v>
      </c>
      <c r="D13" s="169">
        <f>54.258*1.075*1.2</f>
        <v>69.99282</v>
      </c>
      <c r="E13" s="458"/>
      <c r="F13" s="461"/>
      <c r="G13" s="196"/>
      <c r="H13" s="260"/>
      <c r="I13" s="465"/>
      <c r="J13" s="465"/>
      <c r="K13" s="102"/>
      <c r="L13" s="102"/>
      <c r="M13" s="102"/>
      <c r="N13" s="102"/>
    </row>
    <row r="14" spans="1:14" ht="15" customHeight="1">
      <c r="A14" s="338" t="s">
        <v>17</v>
      </c>
      <c r="B14" s="102" t="s">
        <v>100</v>
      </c>
      <c r="C14" s="102">
        <v>0</v>
      </c>
      <c r="D14" s="166">
        <f>(9.7+3.879+0.437+0.015)*1.075*1.2</f>
        <v>18.09999</v>
      </c>
      <c r="E14" s="457"/>
      <c r="F14" s="460"/>
      <c r="G14" s="196"/>
      <c r="H14" s="260"/>
      <c r="I14" s="532"/>
      <c r="J14" s="463"/>
      <c r="K14" s="102"/>
      <c r="L14" s="102"/>
      <c r="M14" s="102"/>
      <c r="N14" s="102"/>
    </row>
    <row r="15" spans="1:14" ht="15" customHeight="1">
      <c r="A15" s="511"/>
      <c r="B15" s="102" t="s">
        <v>101</v>
      </c>
      <c r="C15" s="102">
        <v>0</v>
      </c>
      <c r="D15" s="167">
        <f>(6.15+0.97+0.437+0.015)*1.075*1.2</f>
        <v>9.767879999999998</v>
      </c>
      <c r="E15" s="458"/>
      <c r="F15" s="461"/>
      <c r="G15" s="196"/>
      <c r="H15" s="260"/>
      <c r="I15" s="533"/>
      <c r="J15" s="464"/>
      <c r="K15" s="102"/>
      <c r="L15" s="102"/>
      <c r="M15" s="102"/>
      <c r="N15" s="102"/>
    </row>
    <row r="16" spans="1:14" ht="15" customHeight="1" thickBot="1">
      <c r="A16" s="340"/>
      <c r="B16" s="102" t="s">
        <v>113</v>
      </c>
      <c r="C16" s="102">
        <v>34.5</v>
      </c>
      <c r="D16" s="169">
        <f>54.258*1.075*1.2</f>
        <v>69.99282</v>
      </c>
      <c r="E16" s="458"/>
      <c r="F16" s="461"/>
      <c r="G16" s="255"/>
      <c r="H16" s="261"/>
      <c r="I16" s="534"/>
      <c r="J16" s="465"/>
      <c r="K16" s="93"/>
      <c r="L16" s="5"/>
      <c r="M16" s="4"/>
      <c r="N16" s="5"/>
    </row>
    <row r="17" spans="1:14" ht="15" customHeight="1">
      <c r="A17" s="338" t="s">
        <v>18</v>
      </c>
      <c r="B17" s="102" t="s">
        <v>100</v>
      </c>
      <c r="C17" s="110">
        <v>0</v>
      </c>
      <c r="D17" s="166">
        <f>(9.7+3.879+0.437+0.015)*1.075*1.2</f>
        <v>18.09999</v>
      </c>
      <c r="E17" s="538"/>
      <c r="F17" s="541"/>
      <c r="G17" s="255"/>
      <c r="H17" s="256"/>
      <c r="I17" s="427"/>
      <c r="J17" s="336"/>
      <c r="K17" s="4"/>
      <c r="L17" s="5"/>
      <c r="M17" s="4"/>
      <c r="N17" s="5"/>
    </row>
    <row r="18" spans="1:14" ht="15" customHeight="1">
      <c r="A18" s="511"/>
      <c r="B18" s="103" t="s">
        <v>101</v>
      </c>
      <c r="C18" s="102">
        <v>0</v>
      </c>
      <c r="D18" s="167">
        <f>(6.15+0.97+0.437+0.015)*1.075*1.2</f>
        <v>9.767879999999998</v>
      </c>
      <c r="E18" s="539"/>
      <c r="F18" s="542"/>
      <c r="G18" s="255"/>
      <c r="H18" s="256"/>
      <c r="I18" s="428"/>
      <c r="J18" s="435"/>
      <c r="K18" s="4"/>
      <c r="L18" s="5"/>
      <c r="M18" s="4"/>
      <c r="N18" s="5"/>
    </row>
    <row r="19" spans="1:14" ht="15" customHeight="1" thickBot="1">
      <c r="A19" s="511"/>
      <c r="B19" s="102" t="s">
        <v>113</v>
      </c>
      <c r="C19" s="102">
        <v>34.5</v>
      </c>
      <c r="D19" s="169">
        <f>54.258*1.075*1.2</f>
        <v>69.99282</v>
      </c>
      <c r="E19" s="540"/>
      <c r="F19" s="543"/>
      <c r="G19" s="255"/>
      <c r="H19" s="256"/>
      <c r="I19" s="454"/>
      <c r="J19" s="337"/>
      <c r="K19" s="4"/>
      <c r="L19" s="5"/>
      <c r="M19" s="4"/>
      <c r="N19" s="5"/>
    </row>
    <row r="20" spans="1:14" ht="15" customHeight="1">
      <c r="A20" s="526" t="s">
        <v>19</v>
      </c>
      <c r="B20" s="102" t="s">
        <v>100</v>
      </c>
      <c r="C20" s="110">
        <v>0</v>
      </c>
      <c r="D20" s="166">
        <f>(9.7+3.879+0.437+0.015)*1.075*1.2</f>
        <v>18.09999</v>
      </c>
      <c r="E20" s="257"/>
      <c r="F20" s="205"/>
      <c r="G20" s="204"/>
      <c r="H20" s="205"/>
      <c r="I20" s="427"/>
      <c r="J20" s="336"/>
      <c r="K20" s="4"/>
      <c r="L20" s="5"/>
      <c r="M20" s="4"/>
      <c r="N20" s="5"/>
    </row>
    <row r="21" spans="1:14" ht="15" customHeight="1">
      <c r="A21" s="527"/>
      <c r="B21" s="103" t="s">
        <v>101</v>
      </c>
      <c r="C21" s="102">
        <v>0</v>
      </c>
      <c r="D21" s="167">
        <f>(6.15+0.97+0.437+0.015)*1.075*1.2</f>
        <v>9.767879999999998</v>
      </c>
      <c r="E21" s="257"/>
      <c r="F21" s="205"/>
      <c r="G21" s="204"/>
      <c r="H21" s="205"/>
      <c r="I21" s="428"/>
      <c r="J21" s="435"/>
      <c r="K21" s="4"/>
      <c r="L21" s="5"/>
      <c r="M21" s="4"/>
      <c r="N21" s="5"/>
    </row>
    <row r="22" spans="1:14" ht="15" customHeight="1" thickBot="1">
      <c r="A22" s="528"/>
      <c r="B22" s="102" t="s">
        <v>113</v>
      </c>
      <c r="C22" s="102">
        <v>34.5</v>
      </c>
      <c r="D22" s="169">
        <f>54.258*1.075*1.2</f>
        <v>69.99282</v>
      </c>
      <c r="E22" s="257"/>
      <c r="F22" s="205"/>
      <c r="G22" s="204"/>
      <c r="H22" s="205"/>
      <c r="I22" s="454"/>
      <c r="J22" s="337"/>
      <c r="K22" s="4"/>
      <c r="L22" s="5"/>
      <c r="M22" s="4"/>
      <c r="N22" s="5"/>
    </row>
    <row r="23" spans="1:14" ht="15" customHeight="1">
      <c r="A23" s="526" t="s">
        <v>20</v>
      </c>
      <c r="B23" s="102" t="s">
        <v>100</v>
      </c>
      <c r="C23" s="91"/>
      <c r="D23" s="166"/>
      <c r="E23" s="257"/>
      <c r="F23" s="205"/>
      <c r="G23" s="204"/>
      <c r="H23" s="205"/>
      <c r="I23" s="427"/>
      <c r="J23" s="336"/>
      <c r="K23" s="4"/>
      <c r="L23" s="5"/>
      <c r="M23" s="4"/>
      <c r="N23" s="5"/>
    </row>
    <row r="24" spans="1:14" ht="15" customHeight="1">
      <c r="A24" s="527"/>
      <c r="B24" s="103" t="s">
        <v>101</v>
      </c>
      <c r="C24" s="91"/>
      <c r="D24" s="167"/>
      <c r="E24" s="257"/>
      <c r="F24" s="205"/>
      <c r="G24" s="204"/>
      <c r="H24" s="205"/>
      <c r="I24" s="428"/>
      <c r="J24" s="435"/>
      <c r="K24" s="4"/>
      <c r="L24" s="5"/>
      <c r="M24" s="4"/>
      <c r="N24" s="5"/>
    </row>
    <row r="25" spans="1:14" ht="15" customHeight="1" thickBot="1">
      <c r="A25" s="528"/>
      <c r="B25" s="102" t="s">
        <v>113</v>
      </c>
      <c r="C25" s="91"/>
      <c r="D25" s="169"/>
      <c r="E25" s="257"/>
      <c r="F25" s="205"/>
      <c r="G25" s="204"/>
      <c r="H25" s="205"/>
      <c r="I25" s="454"/>
      <c r="J25" s="337"/>
      <c r="K25" s="4"/>
      <c r="L25" s="5"/>
      <c r="M25" s="4"/>
      <c r="N25" s="5"/>
    </row>
    <row r="26" spans="1:14" ht="15" customHeight="1">
      <c r="A26" s="526" t="s">
        <v>21</v>
      </c>
      <c r="B26" s="102" t="s">
        <v>100</v>
      </c>
      <c r="C26" s="91"/>
      <c r="D26" s="166"/>
      <c r="E26" s="257"/>
      <c r="F26" s="205"/>
      <c r="G26" s="204"/>
      <c r="H26" s="205"/>
      <c r="I26" s="427"/>
      <c r="J26" s="336"/>
      <c r="K26" s="4"/>
      <c r="L26" s="5"/>
      <c r="M26" s="4"/>
      <c r="N26" s="5"/>
    </row>
    <row r="27" spans="1:14" ht="15" customHeight="1">
      <c r="A27" s="527"/>
      <c r="B27" s="103" t="s">
        <v>101</v>
      </c>
      <c r="C27" s="91"/>
      <c r="D27" s="167"/>
      <c r="E27" s="257"/>
      <c r="F27" s="205"/>
      <c r="G27" s="204"/>
      <c r="H27" s="205"/>
      <c r="I27" s="428"/>
      <c r="J27" s="435"/>
      <c r="K27" s="4"/>
      <c r="L27" s="5"/>
      <c r="M27" s="4"/>
      <c r="N27" s="5"/>
    </row>
    <row r="28" spans="1:14" ht="15" customHeight="1" thickBot="1">
      <c r="A28" s="528"/>
      <c r="B28" s="102" t="s">
        <v>113</v>
      </c>
      <c r="C28" s="91"/>
      <c r="D28" s="169"/>
      <c r="E28" s="257"/>
      <c r="F28" s="205"/>
      <c r="G28" s="204"/>
      <c r="H28" s="205"/>
      <c r="I28" s="454"/>
      <c r="J28" s="337"/>
      <c r="K28" s="4"/>
      <c r="L28" s="5"/>
      <c r="M28" s="4"/>
      <c r="N28" s="5"/>
    </row>
    <row r="29" spans="1:14" ht="15" customHeight="1">
      <c r="A29" s="526" t="s">
        <v>69</v>
      </c>
      <c r="B29" s="102" t="s">
        <v>100</v>
      </c>
      <c r="C29" s="91"/>
      <c r="D29" s="166"/>
      <c r="E29" s="257"/>
      <c r="F29" s="205"/>
      <c r="G29" s="204"/>
      <c r="H29" s="205"/>
      <c r="I29" s="427"/>
      <c r="J29" s="336"/>
      <c r="K29" s="4"/>
      <c r="L29" s="5"/>
      <c r="M29" s="4"/>
      <c r="N29" s="5"/>
    </row>
    <row r="30" spans="1:14" ht="15" customHeight="1">
      <c r="A30" s="527"/>
      <c r="B30" s="103" t="s">
        <v>101</v>
      </c>
      <c r="C30" s="91"/>
      <c r="D30" s="167"/>
      <c r="E30" s="257"/>
      <c r="F30" s="205"/>
      <c r="G30" s="204"/>
      <c r="H30" s="205"/>
      <c r="I30" s="428"/>
      <c r="J30" s="435"/>
      <c r="K30" s="4"/>
      <c r="L30" s="5"/>
      <c r="M30" s="4"/>
      <c r="N30" s="5"/>
    </row>
    <row r="31" spans="1:14" ht="15" customHeight="1" thickBot="1">
      <c r="A31" s="528"/>
      <c r="B31" s="102" t="s">
        <v>113</v>
      </c>
      <c r="C31" s="91"/>
      <c r="D31" s="169"/>
      <c r="E31" s="257"/>
      <c r="F31" s="205"/>
      <c r="G31" s="204"/>
      <c r="H31" s="205"/>
      <c r="I31" s="454"/>
      <c r="J31" s="337"/>
      <c r="K31" s="4"/>
      <c r="L31" s="5"/>
      <c r="M31" s="4"/>
      <c r="N31" s="5"/>
    </row>
    <row r="32" spans="1:14" ht="15" customHeight="1">
      <c r="A32" s="526" t="s">
        <v>22</v>
      </c>
      <c r="B32" s="102" t="s">
        <v>100</v>
      </c>
      <c r="C32" s="91"/>
      <c r="D32" s="166"/>
      <c r="E32" s="257"/>
      <c r="F32" s="205"/>
      <c r="G32" s="204"/>
      <c r="H32" s="205"/>
      <c r="I32" s="427"/>
      <c r="J32" s="336"/>
      <c r="K32" s="4"/>
      <c r="L32" s="5"/>
      <c r="M32" s="4"/>
      <c r="N32" s="5"/>
    </row>
    <row r="33" spans="1:14" ht="15" customHeight="1">
      <c r="A33" s="527"/>
      <c r="B33" s="103" t="s">
        <v>101</v>
      </c>
      <c r="C33" s="91"/>
      <c r="D33" s="167"/>
      <c r="E33" s="257"/>
      <c r="F33" s="205"/>
      <c r="G33" s="204"/>
      <c r="H33" s="205"/>
      <c r="I33" s="428"/>
      <c r="J33" s="435"/>
      <c r="K33" s="4"/>
      <c r="L33" s="5"/>
      <c r="M33" s="4"/>
      <c r="N33" s="5"/>
    </row>
    <row r="34" spans="1:14" ht="15" customHeight="1" thickBot="1">
      <c r="A34" s="528"/>
      <c r="B34" s="102" t="s">
        <v>113</v>
      </c>
      <c r="C34" s="91"/>
      <c r="D34" s="169"/>
      <c r="E34" s="257"/>
      <c r="F34" s="205"/>
      <c r="G34" s="204"/>
      <c r="H34" s="205"/>
      <c r="I34" s="454"/>
      <c r="J34" s="337"/>
      <c r="K34" s="4"/>
      <c r="L34" s="5"/>
      <c r="M34" s="4"/>
      <c r="N34" s="5"/>
    </row>
    <row r="35" spans="1:14" ht="15" customHeight="1">
      <c r="A35" s="338" t="s">
        <v>23</v>
      </c>
      <c r="B35" s="102" t="s">
        <v>100</v>
      </c>
      <c r="C35" s="91"/>
      <c r="D35" s="166"/>
      <c r="E35" s="257"/>
      <c r="F35" s="205"/>
      <c r="G35" s="204"/>
      <c r="H35" s="205"/>
      <c r="I35" s="427"/>
      <c r="J35" s="336"/>
      <c r="K35" s="4"/>
      <c r="L35" s="5"/>
      <c r="M35" s="4"/>
      <c r="N35" s="5"/>
    </row>
    <row r="36" spans="1:14" ht="15" customHeight="1">
      <c r="A36" s="511"/>
      <c r="B36" s="103" t="s">
        <v>101</v>
      </c>
      <c r="C36" s="91"/>
      <c r="D36" s="167"/>
      <c r="E36" s="257"/>
      <c r="F36" s="205"/>
      <c r="G36" s="204"/>
      <c r="H36" s="205"/>
      <c r="I36" s="428"/>
      <c r="J36" s="435"/>
      <c r="K36" s="4"/>
      <c r="L36" s="5"/>
      <c r="M36" s="4"/>
      <c r="N36" s="5"/>
    </row>
    <row r="37" spans="1:14" ht="15" customHeight="1" thickBot="1">
      <c r="A37" s="340"/>
      <c r="B37" s="102" t="s">
        <v>113</v>
      </c>
      <c r="C37" s="91"/>
      <c r="D37" s="169"/>
      <c r="E37" s="257"/>
      <c r="F37" s="205"/>
      <c r="G37" s="204"/>
      <c r="H37" s="205"/>
      <c r="I37" s="454"/>
      <c r="J37" s="337"/>
      <c r="K37" s="4"/>
      <c r="L37" s="5"/>
      <c r="M37" s="4"/>
      <c r="N37" s="5"/>
    </row>
    <row r="38" spans="1:14" ht="15" customHeight="1">
      <c r="A38" s="338" t="s">
        <v>24</v>
      </c>
      <c r="B38" s="102" t="s">
        <v>100</v>
      </c>
      <c r="C38" s="91"/>
      <c r="D38" s="166"/>
      <c r="E38" s="257"/>
      <c r="F38" s="205"/>
      <c r="G38" s="204"/>
      <c r="H38" s="205"/>
      <c r="I38" s="535"/>
      <c r="J38" s="463"/>
      <c r="K38" s="4"/>
      <c r="L38" s="5"/>
      <c r="M38" s="4"/>
      <c r="N38" s="5"/>
    </row>
    <row r="39" spans="1:14" ht="15" customHeight="1">
      <c r="A39" s="511"/>
      <c r="B39" s="103" t="s">
        <v>101</v>
      </c>
      <c r="C39" s="91"/>
      <c r="D39" s="167"/>
      <c r="E39" s="257"/>
      <c r="F39" s="205"/>
      <c r="G39" s="204"/>
      <c r="H39" s="205"/>
      <c r="I39" s="536"/>
      <c r="J39" s="464"/>
      <c r="K39" s="4"/>
      <c r="L39" s="5"/>
      <c r="M39" s="4"/>
      <c r="N39" s="5"/>
    </row>
    <row r="40" spans="1:14" ht="15" customHeight="1" thickBot="1">
      <c r="A40" s="340"/>
      <c r="B40" s="102" t="s">
        <v>113</v>
      </c>
      <c r="C40" s="91"/>
      <c r="D40" s="169"/>
      <c r="E40" s="257"/>
      <c r="F40" s="205"/>
      <c r="G40" s="204"/>
      <c r="H40" s="205"/>
      <c r="I40" s="537"/>
      <c r="J40" s="465"/>
      <c r="K40" s="4"/>
      <c r="L40" s="5"/>
      <c r="M40" s="4"/>
      <c r="N40" s="5"/>
    </row>
    <row r="41" spans="1:14" ht="15" customHeight="1">
      <c r="A41" s="338" t="s">
        <v>25</v>
      </c>
      <c r="B41" s="102" t="s">
        <v>100</v>
      </c>
      <c r="C41" s="102"/>
      <c r="D41" s="166"/>
      <c r="E41" s="257"/>
      <c r="F41" s="205"/>
      <c r="G41" s="204"/>
      <c r="H41" s="205"/>
      <c r="I41" s="535"/>
      <c r="J41" s="336"/>
      <c r="K41" s="4"/>
      <c r="L41" s="5"/>
      <c r="M41" s="4"/>
      <c r="N41" s="5"/>
    </row>
    <row r="42" spans="1:14" ht="15" customHeight="1">
      <c r="A42" s="511"/>
      <c r="B42" s="103" t="s">
        <v>101</v>
      </c>
      <c r="C42" s="102"/>
      <c r="D42" s="167"/>
      <c r="E42" s="257"/>
      <c r="F42" s="205"/>
      <c r="G42" s="204"/>
      <c r="H42" s="205"/>
      <c r="I42" s="536"/>
      <c r="J42" s="435"/>
      <c r="K42" s="4"/>
      <c r="L42" s="5"/>
      <c r="M42" s="4"/>
      <c r="N42" s="5"/>
    </row>
    <row r="43" spans="1:14" ht="15" customHeight="1" thickBot="1">
      <c r="A43" s="340"/>
      <c r="B43" s="102" t="s">
        <v>113</v>
      </c>
      <c r="C43" s="102"/>
      <c r="D43" s="169"/>
      <c r="E43" s="257"/>
      <c r="F43" s="205"/>
      <c r="G43" s="204"/>
      <c r="H43" s="205"/>
      <c r="I43" s="537"/>
      <c r="J43" s="337"/>
      <c r="K43" s="4"/>
      <c r="L43" s="5"/>
      <c r="M43" s="4"/>
      <c r="N43" s="5"/>
    </row>
    <row r="44" spans="1:14" ht="15" customHeight="1">
      <c r="A44" s="338" t="s">
        <v>26</v>
      </c>
      <c r="B44" s="102" t="s">
        <v>100</v>
      </c>
      <c r="C44" s="102"/>
      <c r="D44" s="166"/>
      <c r="E44" s="258"/>
      <c r="F44" s="203"/>
      <c r="G44" s="202"/>
      <c r="H44" s="203"/>
      <c r="I44" s="427"/>
      <c r="J44" s="336"/>
      <c r="K44" s="9"/>
      <c r="L44" s="10"/>
      <c r="M44" s="9"/>
      <c r="N44" s="10"/>
    </row>
    <row r="45" spans="1:14" ht="15" customHeight="1">
      <c r="A45" s="511"/>
      <c r="B45" s="103" t="s">
        <v>101</v>
      </c>
      <c r="C45" s="102"/>
      <c r="D45" s="167"/>
      <c r="E45" s="258"/>
      <c r="F45" s="203"/>
      <c r="G45" s="202"/>
      <c r="H45" s="203"/>
      <c r="I45" s="428"/>
      <c r="J45" s="435"/>
      <c r="K45" s="9"/>
      <c r="L45" s="10"/>
      <c r="M45" s="9"/>
      <c r="N45" s="10"/>
    </row>
    <row r="46" spans="1:14" ht="15" customHeight="1" thickBot="1">
      <c r="A46" s="339"/>
      <c r="B46" s="102" t="s">
        <v>113</v>
      </c>
      <c r="C46" s="102"/>
      <c r="D46" s="169"/>
      <c r="E46" s="262"/>
      <c r="F46" s="243"/>
      <c r="G46" s="242"/>
      <c r="H46" s="243"/>
      <c r="I46" s="420"/>
      <c r="J46" s="293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5">
    <mergeCell ref="E14:E16"/>
    <mergeCell ref="F14:F16"/>
    <mergeCell ref="E17:E19"/>
    <mergeCell ref="F17:F19"/>
    <mergeCell ref="I44:I46"/>
    <mergeCell ref="J32:J34"/>
    <mergeCell ref="J35:J37"/>
    <mergeCell ref="J38:J40"/>
    <mergeCell ref="J41:J43"/>
    <mergeCell ref="J44:J46"/>
    <mergeCell ref="I38:I40"/>
    <mergeCell ref="I41:I43"/>
    <mergeCell ref="J29:J31"/>
    <mergeCell ref="I32:I34"/>
    <mergeCell ref="I35:I37"/>
    <mergeCell ref="I23:I25"/>
    <mergeCell ref="J23:J25"/>
    <mergeCell ref="I26:I28"/>
    <mergeCell ref="J26:J28"/>
    <mergeCell ref="I29:I31"/>
    <mergeCell ref="J20:J22"/>
    <mergeCell ref="I11:I13"/>
    <mergeCell ref="J11:J13"/>
    <mergeCell ref="I14:I16"/>
    <mergeCell ref="J14:J16"/>
    <mergeCell ref="I17:I19"/>
    <mergeCell ref="J17:J19"/>
    <mergeCell ref="I20:I22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F11:F13"/>
    <mergeCell ref="M9:N9"/>
    <mergeCell ref="A6:N7"/>
    <mergeCell ref="A8:A10"/>
    <mergeCell ref="B8:D8"/>
    <mergeCell ref="E8:F8"/>
    <mergeCell ref="G8:N8"/>
    <mergeCell ref="A35:A37"/>
    <mergeCell ref="A38:A40"/>
    <mergeCell ref="A41:A43"/>
    <mergeCell ref="A44:A46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25" sqref="C25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28" t="s">
        <v>41</v>
      </c>
      <c r="B1" s="29" t="s">
        <v>103</v>
      </c>
      <c r="C1" s="29"/>
      <c r="D1" s="30"/>
      <c r="E1" s="30"/>
      <c r="F1" s="30">
        <v>51131</v>
      </c>
      <c r="G1" s="30"/>
      <c r="H1" s="28" t="s">
        <v>29</v>
      </c>
      <c r="I1" s="28"/>
      <c r="J1" s="28"/>
      <c r="K1" s="30">
        <v>1104</v>
      </c>
      <c r="M1" s="30"/>
      <c r="N1" s="30"/>
      <c r="O1" s="31"/>
    </row>
    <row r="2" spans="1:15" ht="13.5" customHeight="1">
      <c r="A2" s="29" t="s">
        <v>1</v>
      </c>
      <c r="B2" s="29" t="s">
        <v>105</v>
      </c>
      <c r="C2" s="29"/>
      <c r="D2" s="30"/>
      <c r="E2" s="30"/>
      <c r="F2" s="30">
        <v>51130</v>
      </c>
      <c r="G2" s="30"/>
      <c r="H2" s="29" t="s">
        <v>2</v>
      </c>
      <c r="I2" s="29"/>
      <c r="J2" s="29"/>
      <c r="K2" s="30">
        <v>7</v>
      </c>
      <c r="M2" s="30"/>
      <c r="N2" s="30"/>
      <c r="O2" s="31"/>
    </row>
    <row r="3" spans="1:15" ht="12.75" customHeight="1">
      <c r="A3" s="29" t="s">
        <v>0</v>
      </c>
      <c r="B3" s="29" t="s">
        <v>38</v>
      </c>
      <c r="C3" s="29"/>
      <c r="D3" s="30"/>
      <c r="E3" s="30"/>
      <c r="F3" s="30"/>
      <c r="G3" s="30"/>
      <c r="H3" s="29" t="s">
        <v>3</v>
      </c>
      <c r="I3" s="29"/>
      <c r="J3" s="29"/>
      <c r="K3" s="30">
        <v>2</v>
      </c>
      <c r="M3" s="30"/>
      <c r="N3" s="30"/>
      <c r="O3" s="31"/>
    </row>
    <row r="4" spans="1:15" ht="12.75" customHeight="1">
      <c r="A4" s="29" t="s">
        <v>4</v>
      </c>
      <c r="B4" s="29">
        <v>195</v>
      </c>
      <c r="C4" s="29"/>
      <c r="D4" s="30"/>
      <c r="E4" s="30"/>
      <c r="F4" s="30"/>
      <c r="G4" s="30"/>
      <c r="H4" s="29" t="s">
        <v>31</v>
      </c>
      <c r="I4" s="29"/>
      <c r="J4" s="29"/>
      <c r="K4" s="29" t="s">
        <v>62</v>
      </c>
      <c r="M4" s="30"/>
      <c r="N4" s="30"/>
      <c r="O4" s="30"/>
    </row>
    <row r="5" spans="1:15" ht="15.7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 t="s">
        <v>65</v>
      </c>
      <c r="M5" s="31"/>
      <c r="N5" s="31"/>
      <c r="O5" s="31"/>
    </row>
    <row r="6" spans="1:15" ht="9.75" customHeight="1" thickTop="1">
      <c r="A6" s="286" t="s">
        <v>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31"/>
    </row>
    <row r="7" spans="1:15" ht="9.75" customHeight="1" thickBot="1">
      <c r="A7" s="289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  <c r="O7" s="31"/>
    </row>
    <row r="8" spans="1:15" ht="15" customHeight="1" thickBot="1" thickTop="1">
      <c r="A8" s="279" t="s">
        <v>6</v>
      </c>
      <c r="B8" s="266" t="s">
        <v>7</v>
      </c>
      <c r="C8" s="267"/>
      <c r="D8" s="268"/>
      <c r="E8" s="266" t="s">
        <v>11</v>
      </c>
      <c r="F8" s="268"/>
      <c r="G8" s="302" t="s">
        <v>15</v>
      </c>
      <c r="H8" s="269"/>
      <c r="I8" s="269"/>
      <c r="J8" s="269"/>
      <c r="K8" s="269"/>
      <c r="L8" s="269"/>
      <c r="M8" s="269"/>
      <c r="N8" s="296"/>
      <c r="O8" s="31"/>
    </row>
    <row r="9" spans="1:15" ht="15" customHeight="1" thickTop="1">
      <c r="A9" s="280"/>
      <c r="B9" s="272" t="s">
        <v>8</v>
      </c>
      <c r="C9" s="273"/>
      <c r="D9" s="285" t="s">
        <v>9</v>
      </c>
      <c r="E9" s="270" t="s">
        <v>66</v>
      </c>
      <c r="F9" s="285" t="s">
        <v>9</v>
      </c>
      <c r="G9" s="283" t="s">
        <v>27</v>
      </c>
      <c r="H9" s="284"/>
      <c r="I9" s="283" t="s">
        <v>28</v>
      </c>
      <c r="J9" s="284"/>
      <c r="K9" s="283" t="s">
        <v>13</v>
      </c>
      <c r="L9" s="284"/>
      <c r="M9" s="283" t="s">
        <v>14</v>
      </c>
      <c r="N9" s="284"/>
      <c r="O9" s="31"/>
    </row>
    <row r="10" spans="1:15" ht="15" customHeight="1" thickBot="1">
      <c r="A10" s="281"/>
      <c r="B10" s="299"/>
      <c r="C10" s="303"/>
      <c r="D10" s="297"/>
      <c r="E10" s="271"/>
      <c r="F10" s="282"/>
      <c r="G10" s="11" t="s">
        <v>114</v>
      </c>
      <c r="H10" s="35" t="s">
        <v>9</v>
      </c>
      <c r="I10" s="36" t="s">
        <v>12</v>
      </c>
      <c r="J10" s="35" t="s">
        <v>9</v>
      </c>
      <c r="K10" s="36" t="s">
        <v>96</v>
      </c>
      <c r="L10" s="35" t="s">
        <v>9</v>
      </c>
      <c r="M10" s="36" t="s">
        <v>97</v>
      </c>
      <c r="N10" s="35" t="s">
        <v>9</v>
      </c>
      <c r="O10" s="31"/>
    </row>
    <row r="11" spans="1:15" ht="12.75" customHeight="1" thickTop="1">
      <c r="A11" s="272" t="s">
        <v>16</v>
      </c>
      <c r="B11" s="231" t="s">
        <v>94</v>
      </c>
      <c r="C11" s="78">
        <v>2060</v>
      </c>
      <c r="D11" s="166">
        <f>(9.7+2.473+0.437+0.015)*1.075*1.2</f>
        <v>16.286249999999995</v>
      </c>
      <c r="E11" s="302">
        <v>45</v>
      </c>
      <c r="F11" s="296">
        <v>63.99</v>
      </c>
      <c r="G11" s="294">
        <v>934</v>
      </c>
      <c r="H11" s="296">
        <v>56.19</v>
      </c>
      <c r="I11" s="39"/>
      <c r="J11" s="40"/>
      <c r="K11" s="39"/>
      <c r="L11" s="40"/>
      <c r="M11" s="39"/>
      <c r="N11" s="40"/>
      <c r="O11" s="31"/>
    </row>
    <row r="12" spans="1:15" ht="12.75" customHeight="1">
      <c r="A12" s="299"/>
      <c r="B12" s="232" t="s">
        <v>95</v>
      </c>
      <c r="C12" s="77">
        <v>240</v>
      </c>
      <c r="D12" s="167">
        <f>(6.15+0.824+0.437+0.015)*1.075*1.2</f>
        <v>9.57954</v>
      </c>
      <c r="E12" s="303"/>
      <c r="F12" s="297"/>
      <c r="G12" s="295"/>
      <c r="H12" s="297"/>
      <c r="I12" s="39"/>
      <c r="J12" s="40"/>
      <c r="K12" s="39"/>
      <c r="L12" s="40"/>
      <c r="M12" s="39"/>
      <c r="N12" s="40"/>
      <c r="O12" s="31"/>
    </row>
    <row r="13" spans="1:15" ht="12" customHeight="1" thickBot="1">
      <c r="A13" s="300"/>
      <c r="B13" s="233" t="s">
        <v>107</v>
      </c>
      <c r="C13" s="76">
        <v>33</v>
      </c>
      <c r="D13" s="169">
        <f>173.626*1.075*1.2</f>
        <v>223.97754</v>
      </c>
      <c r="E13" s="306"/>
      <c r="F13" s="282"/>
      <c r="G13" s="185">
        <v>29619</v>
      </c>
      <c r="H13" s="174">
        <v>6.91</v>
      </c>
      <c r="I13" s="37"/>
      <c r="J13" s="38"/>
      <c r="K13" s="37"/>
      <c r="L13" s="38"/>
      <c r="M13" s="37"/>
      <c r="N13" s="38"/>
      <c r="O13" s="31"/>
    </row>
    <row r="14" spans="1:15" ht="15" customHeight="1">
      <c r="A14" s="298" t="s">
        <v>17</v>
      </c>
      <c r="B14" s="82" t="s">
        <v>94</v>
      </c>
      <c r="C14" s="159">
        <v>1920</v>
      </c>
      <c r="D14" s="166">
        <f>(9.7+2.473+0.437+0.015)*1.075*1.2</f>
        <v>16.286249999999995</v>
      </c>
      <c r="E14" s="302">
        <v>50</v>
      </c>
      <c r="F14" s="296">
        <v>63.99</v>
      </c>
      <c r="G14" s="294">
        <v>934</v>
      </c>
      <c r="H14" s="296">
        <v>56.19</v>
      </c>
      <c r="I14" s="39"/>
      <c r="J14" s="40"/>
      <c r="K14" s="39"/>
      <c r="L14" s="40"/>
      <c r="M14" s="39"/>
      <c r="N14" s="40"/>
      <c r="O14" s="31"/>
    </row>
    <row r="15" spans="1:15" ht="15" customHeight="1">
      <c r="A15" s="299"/>
      <c r="B15" s="82" t="s">
        <v>95</v>
      </c>
      <c r="C15" s="77">
        <v>160</v>
      </c>
      <c r="D15" s="167">
        <f>(6.15+0.824+0.437+0.015)*1.075*1.2</f>
        <v>9.57954</v>
      </c>
      <c r="E15" s="303"/>
      <c r="F15" s="297"/>
      <c r="G15" s="295"/>
      <c r="H15" s="297"/>
      <c r="I15" s="39"/>
      <c r="J15" s="40"/>
      <c r="K15" s="39"/>
      <c r="L15" s="40"/>
      <c r="M15" s="39"/>
      <c r="N15" s="40"/>
      <c r="O15" s="31"/>
    </row>
    <row r="16" spans="1:15" ht="15" customHeight="1" thickBot="1">
      <c r="A16" s="300"/>
      <c r="B16" s="80" t="s">
        <v>107</v>
      </c>
      <c r="C16" s="77">
        <v>33</v>
      </c>
      <c r="D16" s="169">
        <f>173.626*1.075*1.2</f>
        <v>223.97754</v>
      </c>
      <c r="E16" s="303"/>
      <c r="F16" s="297"/>
      <c r="G16" s="185">
        <v>12549</v>
      </c>
      <c r="H16" s="174">
        <v>6.91</v>
      </c>
      <c r="I16" s="39"/>
      <c r="J16" s="40"/>
      <c r="K16" s="39"/>
      <c r="L16" s="40"/>
      <c r="M16" s="39"/>
      <c r="N16" s="40"/>
      <c r="O16" s="31"/>
    </row>
    <row r="17" spans="1:15" ht="15" customHeight="1">
      <c r="A17" s="298" t="s">
        <v>18</v>
      </c>
      <c r="B17" s="84" t="s">
        <v>94</v>
      </c>
      <c r="C17" s="160">
        <v>2360</v>
      </c>
      <c r="D17" s="166">
        <f>(9.7+2.473+0.437+0.015)*1.075*1.2</f>
        <v>16.286249999999995</v>
      </c>
      <c r="E17" s="302">
        <v>357</v>
      </c>
      <c r="F17" s="296">
        <v>63.99</v>
      </c>
      <c r="G17" s="294">
        <v>934</v>
      </c>
      <c r="H17" s="296">
        <v>56.19</v>
      </c>
      <c r="I17" s="61"/>
      <c r="J17" s="33"/>
      <c r="K17" s="61"/>
      <c r="L17" s="33"/>
      <c r="M17" s="61"/>
      <c r="N17" s="33"/>
      <c r="O17" s="31"/>
    </row>
    <row r="18" spans="1:15" ht="15" customHeight="1">
      <c r="A18" s="299"/>
      <c r="B18" s="82" t="s">
        <v>95</v>
      </c>
      <c r="C18" s="77">
        <v>200</v>
      </c>
      <c r="D18" s="167">
        <f>(6.15+0.824+0.437+0.015)*1.075*1.2</f>
        <v>9.57954</v>
      </c>
      <c r="E18" s="303"/>
      <c r="F18" s="297"/>
      <c r="G18" s="295"/>
      <c r="H18" s="297"/>
      <c r="I18" s="39"/>
      <c r="J18" s="40"/>
      <c r="K18" s="39"/>
      <c r="L18" s="40"/>
      <c r="M18" s="39"/>
      <c r="N18" s="40"/>
      <c r="O18" s="31"/>
    </row>
    <row r="19" spans="1:15" ht="15" customHeight="1" thickBot="1">
      <c r="A19" s="300"/>
      <c r="B19" s="80" t="s">
        <v>107</v>
      </c>
      <c r="C19" s="76">
        <v>33</v>
      </c>
      <c r="D19" s="169">
        <f>173.626*1.075*1.2</f>
        <v>223.97754</v>
      </c>
      <c r="E19" s="304"/>
      <c r="F19" s="301"/>
      <c r="G19" s="185">
        <v>23285</v>
      </c>
      <c r="H19" s="174">
        <v>6.91</v>
      </c>
      <c r="I19" s="37"/>
      <c r="J19" s="38"/>
      <c r="K19" s="37"/>
      <c r="L19" s="38"/>
      <c r="M19" s="37"/>
      <c r="N19" s="38"/>
      <c r="O19" s="31"/>
    </row>
    <row r="20" spans="1:15" ht="15" customHeight="1">
      <c r="A20" s="298" t="s">
        <v>19</v>
      </c>
      <c r="B20" s="84" t="s">
        <v>94</v>
      </c>
      <c r="C20" s="160">
        <v>2160</v>
      </c>
      <c r="D20" s="166">
        <f>(9.7+2.473+0.437+0.015)*1.075*1.2</f>
        <v>16.286249999999995</v>
      </c>
      <c r="E20" s="302">
        <f>50</f>
        <v>50</v>
      </c>
      <c r="F20" s="296">
        <v>63.99</v>
      </c>
      <c r="G20" s="294">
        <v>934</v>
      </c>
      <c r="H20" s="296">
        <v>56.19</v>
      </c>
      <c r="I20" s="61"/>
      <c r="J20" s="33"/>
      <c r="K20" s="61"/>
      <c r="L20" s="33"/>
      <c r="M20" s="61"/>
      <c r="N20" s="33"/>
      <c r="O20" s="31"/>
    </row>
    <row r="21" spans="1:15" ht="15" customHeight="1">
      <c r="A21" s="299"/>
      <c r="B21" s="82" t="s">
        <v>95</v>
      </c>
      <c r="C21" s="77">
        <v>220</v>
      </c>
      <c r="D21" s="167">
        <f>(6.15+0.824+0.437+0.015)*1.075*1.2</f>
        <v>9.57954</v>
      </c>
      <c r="E21" s="303"/>
      <c r="F21" s="297"/>
      <c r="G21" s="295"/>
      <c r="H21" s="297"/>
      <c r="I21" s="39"/>
      <c r="J21" s="40"/>
      <c r="K21" s="39"/>
      <c r="L21" s="40"/>
      <c r="M21" s="39"/>
      <c r="N21" s="40"/>
      <c r="O21" s="31"/>
    </row>
    <row r="22" spans="1:15" ht="15" customHeight="1" thickBot="1">
      <c r="A22" s="300"/>
      <c r="B22" s="80" t="s">
        <v>107</v>
      </c>
      <c r="C22" s="76">
        <v>33</v>
      </c>
      <c r="D22" s="169">
        <f>173.626*1.075*1.2</f>
        <v>223.97754</v>
      </c>
      <c r="E22" s="304"/>
      <c r="F22" s="301"/>
      <c r="G22" s="185">
        <v>20241</v>
      </c>
      <c r="H22" s="174">
        <v>6.91</v>
      </c>
      <c r="I22" s="37"/>
      <c r="J22" s="38"/>
      <c r="K22" s="37"/>
      <c r="L22" s="38"/>
      <c r="M22" s="37"/>
      <c r="N22" s="38"/>
      <c r="O22" s="31"/>
    </row>
    <row r="23" spans="1:15" ht="15" customHeight="1">
      <c r="A23" s="298" t="s">
        <v>20</v>
      </c>
      <c r="B23" s="84" t="s">
        <v>94</v>
      </c>
      <c r="C23" s="160">
        <v>2120</v>
      </c>
      <c r="D23" s="166">
        <f>(9.7+2.473+0.437+0.015)*1.075*1.2</f>
        <v>16.286249999999995</v>
      </c>
      <c r="E23" s="302">
        <v>83</v>
      </c>
      <c r="F23" s="296">
        <v>63.99</v>
      </c>
      <c r="G23" s="294">
        <v>934</v>
      </c>
      <c r="H23" s="296">
        <v>56.19</v>
      </c>
      <c r="I23" s="61"/>
      <c r="J23" s="33"/>
      <c r="K23" s="61"/>
      <c r="L23" s="33"/>
      <c r="M23" s="61"/>
      <c r="N23" s="33"/>
      <c r="O23" s="31"/>
    </row>
    <row r="24" spans="1:15" ht="15" customHeight="1">
      <c r="A24" s="299"/>
      <c r="B24" s="82" t="s">
        <v>95</v>
      </c>
      <c r="C24" s="77">
        <v>120</v>
      </c>
      <c r="D24" s="167">
        <f>(6.15+0.824+0.437+0.015)*1.075*1.2</f>
        <v>9.57954</v>
      </c>
      <c r="E24" s="303"/>
      <c r="F24" s="297"/>
      <c r="G24" s="295"/>
      <c r="H24" s="297"/>
      <c r="I24" s="39"/>
      <c r="J24" s="40"/>
      <c r="K24" s="39"/>
      <c r="L24" s="40"/>
      <c r="M24" s="39"/>
      <c r="N24" s="40"/>
      <c r="O24" s="31"/>
    </row>
    <row r="25" spans="1:15" ht="15" customHeight="1" thickBot="1">
      <c r="A25" s="300"/>
      <c r="B25" s="80" t="s">
        <v>107</v>
      </c>
      <c r="C25" s="76">
        <v>33</v>
      </c>
      <c r="D25" s="169">
        <f>173.626*1.075*1.2</f>
        <v>223.97754</v>
      </c>
      <c r="E25" s="304"/>
      <c r="F25" s="301"/>
      <c r="G25" s="185">
        <v>0</v>
      </c>
      <c r="H25" s="174">
        <v>6.91</v>
      </c>
      <c r="I25" s="37"/>
      <c r="J25" s="38"/>
      <c r="K25" s="37"/>
      <c r="L25" s="38"/>
      <c r="M25" s="37"/>
      <c r="N25" s="38"/>
      <c r="O25" s="31"/>
    </row>
    <row r="26" spans="1:15" ht="15" customHeight="1">
      <c r="A26" s="298" t="s">
        <v>68</v>
      </c>
      <c r="B26" s="84" t="s">
        <v>94</v>
      </c>
      <c r="C26" s="160"/>
      <c r="D26" s="166"/>
      <c r="E26" s="302"/>
      <c r="F26" s="296"/>
      <c r="G26" s="294"/>
      <c r="H26" s="296"/>
      <c r="I26" s="61"/>
      <c r="J26" s="33"/>
      <c r="K26" s="61"/>
      <c r="L26" s="33"/>
      <c r="M26" s="61"/>
      <c r="N26" s="33"/>
      <c r="O26" s="31"/>
    </row>
    <row r="27" spans="1:15" ht="15" customHeight="1">
      <c r="A27" s="299"/>
      <c r="B27" s="80" t="s">
        <v>95</v>
      </c>
      <c r="C27" s="77"/>
      <c r="D27" s="167"/>
      <c r="E27" s="303"/>
      <c r="F27" s="297"/>
      <c r="G27" s="295"/>
      <c r="H27" s="297"/>
      <c r="I27" s="39"/>
      <c r="J27" s="40"/>
      <c r="K27" s="39"/>
      <c r="L27" s="40"/>
      <c r="M27" s="39"/>
      <c r="N27" s="40"/>
      <c r="O27" s="31"/>
    </row>
    <row r="28" spans="1:15" ht="15" customHeight="1" thickBot="1">
      <c r="A28" s="300"/>
      <c r="B28" s="80" t="s">
        <v>107</v>
      </c>
      <c r="C28" s="76"/>
      <c r="D28" s="169"/>
      <c r="E28" s="304"/>
      <c r="F28" s="301"/>
      <c r="G28" s="185"/>
      <c r="H28" s="174"/>
      <c r="I28" s="37"/>
      <c r="J28" s="38"/>
      <c r="K28" s="37"/>
      <c r="L28" s="38"/>
      <c r="M28" s="37"/>
      <c r="N28" s="38"/>
      <c r="O28" s="31"/>
    </row>
    <row r="29" spans="1:15" ht="15" customHeight="1">
      <c r="A29" s="298" t="s">
        <v>69</v>
      </c>
      <c r="B29" s="84" t="s">
        <v>94</v>
      </c>
      <c r="C29" s="160"/>
      <c r="D29" s="166"/>
      <c r="E29" s="302"/>
      <c r="F29" s="296"/>
      <c r="G29" s="294"/>
      <c r="H29" s="296"/>
      <c r="I29" s="9"/>
      <c r="J29" s="10"/>
      <c r="K29" s="9"/>
      <c r="L29" s="10"/>
      <c r="M29" s="9"/>
      <c r="N29" s="10"/>
      <c r="O29" s="31"/>
    </row>
    <row r="30" spans="1:15" ht="15" customHeight="1">
      <c r="A30" s="299"/>
      <c r="B30" s="82" t="s">
        <v>95</v>
      </c>
      <c r="C30" s="77"/>
      <c r="D30" s="167"/>
      <c r="E30" s="303"/>
      <c r="F30" s="297"/>
      <c r="G30" s="295"/>
      <c r="H30" s="297"/>
      <c r="I30" s="6"/>
      <c r="J30" s="7"/>
      <c r="K30" s="6"/>
      <c r="L30" s="7"/>
      <c r="M30" s="6"/>
      <c r="N30" s="7"/>
      <c r="O30" s="31"/>
    </row>
    <row r="31" spans="1:15" ht="15" customHeight="1" thickBot="1">
      <c r="A31" s="300"/>
      <c r="B31" s="80" t="s">
        <v>107</v>
      </c>
      <c r="C31" s="76"/>
      <c r="D31" s="169"/>
      <c r="E31" s="304"/>
      <c r="F31" s="301"/>
      <c r="G31" s="185"/>
      <c r="H31" s="174"/>
      <c r="I31" s="12"/>
      <c r="J31" s="13"/>
      <c r="K31" s="12"/>
      <c r="L31" s="13"/>
      <c r="M31" s="12"/>
      <c r="N31" s="13"/>
      <c r="O31" s="31"/>
    </row>
    <row r="32" spans="1:15" ht="15" customHeight="1">
      <c r="A32" s="298" t="s">
        <v>22</v>
      </c>
      <c r="B32" s="84" t="s">
        <v>94</v>
      </c>
      <c r="C32" s="239"/>
      <c r="D32" s="166"/>
      <c r="E32" s="302"/>
      <c r="F32" s="296"/>
      <c r="G32" s="294"/>
      <c r="H32" s="296"/>
      <c r="I32" s="12"/>
      <c r="J32" s="13"/>
      <c r="K32" s="12"/>
      <c r="L32" s="13"/>
      <c r="M32" s="12"/>
      <c r="N32" s="13"/>
      <c r="O32" s="31"/>
    </row>
    <row r="33" spans="1:15" ht="15" customHeight="1">
      <c r="A33" s="299"/>
      <c r="B33" s="82" t="s">
        <v>95</v>
      </c>
      <c r="C33" s="83"/>
      <c r="D33" s="167"/>
      <c r="E33" s="303"/>
      <c r="F33" s="297"/>
      <c r="G33" s="295"/>
      <c r="H33" s="297"/>
      <c r="I33" s="12"/>
      <c r="J33" s="13"/>
      <c r="K33" s="12"/>
      <c r="L33" s="13"/>
      <c r="M33" s="12"/>
      <c r="N33" s="13"/>
      <c r="O33" s="31"/>
    </row>
    <row r="34" spans="1:15" ht="15" customHeight="1" thickBot="1">
      <c r="A34" s="300"/>
      <c r="B34" s="80" t="s">
        <v>107</v>
      </c>
      <c r="C34" s="81"/>
      <c r="D34" s="169"/>
      <c r="E34" s="304"/>
      <c r="F34" s="301"/>
      <c r="G34" s="185"/>
      <c r="H34" s="174"/>
      <c r="I34" s="41"/>
      <c r="J34" s="42"/>
      <c r="K34" s="41"/>
      <c r="L34" s="42"/>
      <c r="M34" s="41"/>
      <c r="N34" s="42"/>
      <c r="O34" s="31"/>
    </row>
    <row r="35" spans="1:15" ht="13.5" customHeight="1">
      <c r="A35" s="298" t="s">
        <v>23</v>
      </c>
      <c r="B35" s="84" t="s">
        <v>94</v>
      </c>
      <c r="C35" s="160"/>
      <c r="D35" s="166"/>
      <c r="E35" s="302"/>
      <c r="F35" s="296"/>
      <c r="G35" s="294"/>
      <c r="H35" s="296"/>
      <c r="I35" s="41"/>
      <c r="J35" s="42"/>
      <c r="K35" s="41"/>
      <c r="L35" s="42"/>
      <c r="M35" s="41"/>
      <c r="N35" s="42"/>
      <c r="O35" s="31"/>
    </row>
    <row r="36" spans="1:15" ht="13.5" customHeight="1">
      <c r="A36" s="299"/>
      <c r="B36" s="82" t="s">
        <v>95</v>
      </c>
      <c r="C36" s="77"/>
      <c r="D36" s="167"/>
      <c r="E36" s="303"/>
      <c r="F36" s="297"/>
      <c r="G36" s="295"/>
      <c r="H36" s="297"/>
      <c r="I36" s="41"/>
      <c r="J36" s="42"/>
      <c r="K36" s="41"/>
      <c r="L36" s="42"/>
      <c r="M36" s="41"/>
      <c r="N36" s="42"/>
      <c r="O36" s="31"/>
    </row>
    <row r="37" spans="1:15" ht="11.25" customHeight="1" thickBot="1">
      <c r="A37" s="300"/>
      <c r="B37" s="80" t="s">
        <v>107</v>
      </c>
      <c r="C37" s="76"/>
      <c r="D37" s="169"/>
      <c r="E37" s="304"/>
      <c r="F37" s="301"/>
      <c r="G37" s="185"/>
      <c r="H37" s="174"/>
      <c r="I37" s="41"/>
      <c r="J37" s="42"/>
      <c r="K37" s="41"/>
      <c r="L37" s="42"/>
      <c r="M37" s="41"/>
      <c r="N37" s="42"/>
      <c r="O37" s="31"/>
    </row>
    <row r="38" spans="1:15" ht="14.25" customHeight="1">
      <c r="A38" s="298" t="s">
        <v>24</v>
      </c>
      <c r="B38" s="84" t="s">
        <v>94</v>
      </c>
      <c r="C38" s="78"/>
      <c r="D38" s="166"/>
      <c r="E38" s="302"/>
      <c r="F38" s="296"/>
      <c r="G38" s="294"/>
      <c r="H38" s="296"/>
      <c r="I38" s="41"/>
      <c r="J38" s="42"/>
      <c r="K38" s="41"/>
      <c r="L38" s="42"/>
      <c r="M38" s="41"/>
      <c r="N38" s="42"/>
      <c r="O38" s="31"/>
    </row>
    <row r="39" spans="1:15" ht="14.25" customHeight="1">
      <c r="A39" s="299"/>
      <c r="B39" s="82" t="s">
        <v>95</v>
      </c>
      <c r="C39" s="77"/>
      <c r="D39" s="167"/>
      <c r="E39" s="303"/>
      <c r="F39" s="297"/>
      <c r="G39" s="295"/>
      <c r="H39" s="297"/>
      <c r="I39" s="41"/>
      <c r="J39" s="42"/>
      <c r="K39" s="41"/>
      <c r="L39" s="42"/>
      <c r="M39" s="41"/>
      <c r="N39" s="42"/>
      <c r="O39" s="31"/>
    </row>
    <row r="40" spans="1:15" ht="12.75" customHeight="1" thickBot="1">
      <c r="A40" s="300"/>
      <c r="B40" s="80" t="s">
        <v>107</v>
      </c>
      <c r="C40" s="76"/>
      <c r="D40" s="169"/>
      <c r="E40" s="304"/>
      <c r="F40" s="301"/>
      <c r="G40" s="185"/>
      <c r="H40" s="174"/>
      <c r="I40" s="41"/>
      <c r="J40" s="42"/>
      <c r="K40" s="41"/>
      <c r="L40" s="42"/>
      <c r="M40" s="41"/>
      <c r="N40" s="42"/>
      <c r="O40" s="31"/>
    </row>
    <row r="41" spans="1:15" ht="15" customHeight="1">
      <c r="A41" s="298" t="s">
        <v>25</v>
      </c>
      <c r="B41" s="84" t="s">
        <v>94</v>
      </c>
      <c r="C41" s="78"/>
      <c r="D41" s="166"/>
      <c r="E41" s="302"/>
      <c r="F41" s="296"/>
      <c r="G41" s="294"/>
      <c r="H41" s="296"/>
      <c r="I41" s="41"/>
      <c r="J41" s="42"/>
      <c r="K41" s="41"/>
      <c r="L41" s="42"/>
      <c r="M41" s="41"/>
      <c r="N41" s="42"/>
      <c r="O41" s="31"/>
    </row>
    <row r="42" spans="1:15" ht="15" customHeight="1">
      <c r="A42" s="299"/>
      <c r="B42" s="82" t="s">
        <v>95</v>
      </c>
      <c r="C42" s="77"/>
      <c r="D42" s="167"/>
      <c r="E42" s="303"/>
      <c r="F42" s="297"/>
      <c r="G42" s="295"/>
      <c r="H42" s="297"/>
      <c r="I42" s="41"/>
      <c r="J42" s="42"/>
      <c r="K42" s="41"/>
      <c r="L42" s="42"/>
      <c r="M42" s="41"/>
      <c r="N42" s="42"/>
      <c r="O42" s="31"/>
    </row>
    <row r="43" spans="1:15" ht="15" customHeight="1" thickBot="1">
      <c r="A43" s="300"/>
      <c r="B43" s="80" t="s">
        <v>107</v>
      </c>
      <c r="C43" s="76"/>
      <c r="D43" s="169"/>
      <c r="E43" s="304"/>
      <c r="F43" s="301"/>
      <c r="G43" s="185"/>
      <c r="H43" s="174"/>
      <c r="I43" s="41"/>
      <c r="J43" s="42"/>
      <c r="K43" s="41"/>
      <c r="L43" s="42"/>
      <c r="M43" s="41"/>
      <c r="N43" s="42"/>
      <c r="O43" s="31"/>
    </row>
    <row r="44" spans="1:15" ht="12" customHeight="1">
      <c r="A44" s="298" t="s">
        <v>26</v>
      </c>
      <c r="B44" s="84" t="s">
        <v>94</v>
      </c>
      <c r="I44" s="61"/>
      <c r="J44" s="33"/>
      <c r="K44" s="61"/>
      <c r="L44" s="33"/>
      <c r="M44" s="61"/>
      <c r="N44" s="33"/>
      <c r="O44" s="31"/>
    </row>
    <row r="45" spans="1:15" ht="12" customHeight="1">
      <c r="A45" s="299"/>
      <c r="B45" s="82" t="s">
        <v>95</v>
      </c>
      <c r="I45" s="61"/>
      <c r="J45" s="33"/>
      <c r="K45" s="61"/>
      <c r="L45" s="33"/>
      <c r="M45" s="61"/>
      <c r="N45" s="33"/>
      <c r="O45" s="31"/>
    </row>
    <row r="46" spans="1:15" ht="12.75" customHeight="1" thickBot="1">
      <c r="A46" s="305"/>
      <c r="B46" s="80" t="s">
        <v>107</v>
      </c>
      <c r="I46" s="36"/>
      <c r="J46" s="35"/>
      <c r="K46" s="36"/>
      <c r="L46" s="35"/>
      <c r="M46" s="36"/>
      <c r="N46" s="35"/>
      <c r="O46" s="31"/>
    </row>
    <row r="47" spans="1:15" ht="9.75" customHeight="1" thickTop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ht="13.5" customHeight="1"/>
    <row r="49" spans="6:9" ht="13.5" customHeight="1">
      <c r="F49" s="89"/>
      <c r="G49" s="89"/>
      <c r="H49" s="89"/>
      <c r="I49" s="89"/>
    </row>
    <row r="50" spans="6:9" ht="13.5" customHeight="1">
      <c r="F50" s="89"/>
      <c r="G50" s="274"/>
      <c r="H50" s="275"/>
      <c r="I50" s="89"/>
    </row>
    <row r="51" spans="6:9" ht="13.5" customHeight="1">
      <c r="F51" s="89"/>
      <c r="G51" s="274"/>
      <c r="H51" s="275"/>
      <c r="I51" s="89"/>
    </row>
    <row r="52" spans="6:9" ht="13.5" customHeight="1">
      <c r="F52" s="89"/>
      <c r="G52" s="175"/>
      <c r="H52" s="163"/>
      <c r="I52" s="89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1">
    <mergeCell ref="G50:G51"/>
    <mergeCell ref="H50:H51"/>
    <mergeCell ref="G41:G42"/>
    <mergeCell ref="H41:H4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9:F10"/>
    <mergeCell ref="G9:H9"/>
    <mergeCell ref="G14:G15"/>
    <mergeCell ref="H14:H15"/>
    <mergeCell ref="G17:G18"/>
    <mergeCell ref="H11:H12"/>
    <mergeCell ref="G11:G12"/>
    <mergeCell ref="H17:H18"/>
    <mergeCell ref="E23:E25"/>
    <mergeCell ref="A44:A46"/>
    <mergeCell ref="E11:E13"/>
    <mergeCell ref="F11:F13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G38:G39"/>
    <mergeCell ref="H29:H30"/>
    <mergeCell ref="G32:G33"/>
    <mergeCell ref="A35:A37"/>
    <mergeCell ref="F35:F37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  <mergeCell ref="G29:G30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43" t="s">
        <v>41</v>
      </c>
      <c r="B1" s="44" t="s">
        <v>42</v>
      </c>
      <c r="C1" s="44"/>
      <c r="D1" s="45"/>
      <c r="E1" s="46">
        <v>51400</v>
      </c>
      <c r="F1" s="46"/>
      <c r="G1" s="46"/>
      <c r="H1" s="46"/>
      <c r="I1" s="364" t="s">
        <v>29</v>
      </c>
      <c r="J1" s="364"/>
      <c r="K1" s="364"/>
      <c r="L1" s="47">
        <v>1081</v>
      </c>
      <c r="M1" s="46"/>
      <c r="N1" s="46"/>
      <c r="O1" s="45"/>
    </row>
    <row r="2" spans="1:15" ht="12.75">
      <c r="A2" s="44" t="s">
        <v>1</v>
      </c>
      <c r="B2" s="44" t="s">
        <v>57</v>
      </c>
      <c r="C2" s="44"/>
      <c r="D2" s="45"/>
      <c r="E2" s="46"/>
      <c r="F2" s="46"/>
      <c r="G2" s="46"/>
      <c r="H2" s="46"/>
      <c r="I2" s="364" t="s">
        <v>2</v>
      </c>
      <c r="J2" s="364"/>
      <c r="K2" s="364"/>
      <c r="L2" s="46">
        <v>8</v>
      </c>
      <c r="M2" s="46"/>
      <c r="N2" s="46"/>
      <c r="O2" s="45"/>
    </row>
    <row r="3" spans="1:15" ht="12.75">
      <c r="A3" s="44" t="s">
        <v>0</v>
      </c>
      <c r="B3" s="44" t="s">
        <v>38</v>
      </c>
      <c r="C3" s="44"/>
      <c r="D3" s="45"/>
      <c r="E3" s="46"/>
      <c r="F3" s="46"/>
      <c r="G3" s="46"/>
      <c r="H3" s="46"/>
      <c r="I3" s="364" t="s">
        <v>3</v>
      </c>
      <c r="J3" s="364"/>
      <c r="K3" s="364"/>
      <c r="L3" s="46" t="s">
        <v>49</v>
      </c>
      <c r="M3" s="46"/>
      <c r="N3" s="46"/>
      <c r="O3" s="45"/>
    </row>
    <row r="4" spans="1:15" ht="12.75">
      <c r="A4" s="44" t="s">
        <v>4</v>
      </c>
      <c r="B4" s="44">
        <v>208</v>
      </c>
      <c r="C4" s="44"/>
      <c r="D4" s="46"/>
      <c r="E4" s="46"/>
      <c r="F4" s="46"/>
      <c r="G4" s="46"/>
      <c r="H4" s="46"/>
      <c r="I4" s="44" t="s">
        <v>31</v>
      </c>
      <c r="J4" s="44"/>
      <c r="K4" s="44"/>
      <c r="L4" s="44" t="s">
        <v>62</v>
      </c>
      <c r="M4" s="46"/>
      <c r="N4" s="46"/>
      <c r="O4" s="46"/>
    </row>
    <row r="5" spans="1:15" ht="13.5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8"/>
      <c r="L5" s="48" t="s">
        <v>65</v>
      </c>
      <c r="M5" s="48"/>
      <c r="N5" s="46"/>
      <c r="O5" s="45"/>
    </row>
    <row r="6" spans="1:15" ht="13.5" thickTop="1">
      <c r="A6" s="365" t="s">
        <v>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45"/>
    </row>
    <row r="7" spans="1:15" ht="13.5" thickBot="1">
      <c r="A7" s="368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70"/>
      <c r="O7" s="45"/>
    </row>
    <row r="8" spans="1:15" ht="14.25" thickBot="1" thickTop="1">
      <c r="A8" s="371" t="s">
        <v>6</v>
      </c>
      <c r="B8" s="373" t="s">
        <v>7</v>
      </c>
      <c r="C8" s="374"/>
      <c r="D8" s="375"/>
      <c r="E8" s="373" t="s">
        <v>11</v>
      </c>
      <c r="F8" s="375"/>
      <c r="G8" s="378" t="s">
        <v>15</v>
      </c>
      <c r="H8" s="379"/>
      <c r="I8" s="379"/>
      <c r="J8" s="379"/>
      <c r="K8" s="379"/>
      <c r="L8" s="379"/>
      <c r="M8" s="379"/>
      <c r="N8" s="353"/>
      <c r="O8" s="45"/>
    </row>
    <row r="9" spans="1:15" ht="13.5" thickTop="1">
      <c r="A9" s="356"/>
      <c r="B9" s="359" t="s">
        <v>8</v>
      </c>
      <c r="C9" s="376"/>
      <c r="D9" s="380" t="s">
        <v>9</v>
      </c>
      <c r="E9" s="381" t="s">
        <v>67</v>
      </c>
      <c r="F9" s="380" t="s">
        <v>9</v>
      </c>
      <c r="G9" s="362" t="s">
        <v>27</v>
      </c>
      <c r="H9" s="363"/>
      <c r="I9" s="362" t="s">
        <v>28</v>
      </c>
      <c r="J9" s="363"/>
      <c r="K9" s="362" t="s">
        <v>13</v>
      </c>
      <c r="L9" s="363"/>
      <c r="M9" s="362" t="s">
        <v>14</v>
      </c>
      <c r="N9" s="363"/>
      <c r="O9" s="45"/>
    </row>
    <row r="10" spans="1:15" ht="13.5" thickBot="1">
      <c r="A10" s="372"/>
      <c r="B10" s="360"/>
      <c r="C10" s="377"/>
      <c r="D10" s="354"/>
      <c r="E10" s="382"/>
      <c r="F10" s="383"/>
      <c r="G10" s="11" t="s">
        <v>114</v>
      </c>
      <c r="H10" s="52" t="s">
        <v>9</v>
      </c>
      <c r="I10" s="53" t="s">
        <v>12</v>
      </c>
      <c r="J10" s="52" t="s">
        <v>9</v>
      </c>
      <c r="K10" s="53" t="s">
        <v>67</v>
      </c>
      <c r="L10" s="52" t="s">
        <v>9</v>
      </c>
      <c r="M10" s="53" t="s">
        <v>30</v>
      </c>
      <c r="N10" s="52" t="s">
        <v>9</v>
      </c>
      <c r="O10" s="45"/>
    </row>
    <row r="11" spans="1:15" ht="15.75" customHeight="1" thickTop="1">
      <c r="A11" s="359" t="s">
        <v>16</v>
      </c>
      <c r="B11" s="234" t="s">
        <v>94</v>
      </c>
      <c r="C11" s="162">
        <v>2160</v>
      </c>
      <c r="D11" s="166">
        <f>(9.7+3.879+0.437+0.015)*1.075*1.2</f>
        <v>18.09999</v>
      </c>
      <c r="E11" s="351">
        <v>85</v>
      </c>
      <c r="F11" s="352">
        <v>63.99</v>
      </c>
      <c r="G11" s="265">
        <v>1098.8</v>
      </c>
      <c r="H11" s="276">
        <v>56.19</v>
      </c>
      <c r="I11" s="50"/>
      <c r="J11" s="51"/>
      <c r="K11" s="50"/>
      <c r="L11" s="51"/>
      <c r="M11" s="50"/>
      <c r="N11" s="51"/>
      <c r="O11" s="45"/>
    </row>
    <row r="12" spans="1:15" ht="15" customHeight="1">
      <c r="A12" s="360"/>
      <c r="B12" s="235" t="s">
        <v>95</v>
      </c>
      <c r="C12" s="86">
        <v>390</v>
      </c>
      <c r="D12" s="167">
        <f>(6.15+0.97+0.437+0.015)*1.075*1.2</f>
        <v>9.767879999999998</v>
      </c>
      <c r="E12" s="351"/>
      <c r="F12" s="352"/>
      <c r="G12" s="349"/>
      <c r="H12" s="264"/>
      <c r="I12" s="54"/>
      <c r="J12" s="55"/>
      <c r="K12" s="54"/>
      <c r="L12" s="55"/>
      <c r="M12" s="54"/>
      <c r="N12" s="55"/>
      <c r="O12" s="45"/>
    </row>
    <row r="13" spans="1:15" ht="15" customHeight="1" thickBot="1">
      <c r="A13" s="360"/>
      <c r="B13" s="134" t="s">
        <v>113</v>
      </c>
      <c r="C13" s="86">
        <v>17.25</v>
      </c>
      <c r="D13" s="169">
        <f>54.258*1.075*1.2</f>
        <v>69.99282</v>
      </c>
      <c r="E13" s="351"/>
      <c r="F13" s="352"/>
      <c r="G13" s="248">
        <v>30548</v>
      </c>
      <c r="H13" s="177">
        <v>6.91</v>
      </c>
      <c r="I13" s="54"/>
      <c r="J13" s="55"/>
      <c r="K13" s="54"/>
      <c r="L13" s="55"/>
      <c r="M13" s="54"/>
      <c r="N13" s="55"/>
      <c r="O13" s="45"/>
    </row>
    <row r="14" spans="1:15" ht="15" customHeight="1" thickTop="1">
      <c r="A14" s="356" t="s">
        <v>17</v>
      </c>
      <c r="B14" s="54" t="s">
        <v>94</v>
      </c>
      <c r="C14" s="161">
        <v>1680</v>
      </c>
      <c r="D14" s="166">
        <f>(9.7+3.879+0.437+0.015)*1.075*1.2</f>
        <v>18.09999</v>
      </c>
      <c r="E14" s="361">
        <v>65</v>
      </c>
      <c r="F14" s="353">
        <v>63.99</v>
      </c>
      <c r="G14" s="265">
        <v>1098.8</v>
      </c>
      <c r="H14" s="276">
        <v>56.19</v>
      </c>
      <c r="I14" s="54"/>
      <c r="J14" s="55"/>
      <c r="K14" s="54"/>
      <c r="L14" s="55"/>
      <c r="M14" s="54"/>
      <c r="N14" s="55"/>
      <c r="O14" s="45"/>
    </row>
    <row r="15" spans="1:15" ht="15" customHeight="1">
      <c r="A15" s="356"/>
      <c r="B15" s="54" t="s">
        <v>95</v>
      </c>
      <c r="C15" s="86">
        <v>300</v>
      </c>
      <c r="D15" s="167">
        <f>(6.15+0.97+0.437+0.015)*1.075*1.2</f>
        <v>9.767879999999998</v>
      </c>
      <c r="E15" s="303"/>
      <c r="F15" s="354"/>
      <c r="G15" s="349"/>
      <c r="H15" s="264"/>
      <c r="I15" s="54"/>
      <c r="J15" s="55"/>
      <c r="K15" s="54"/>
      <c r="L15" s="55"/>
      <c r="M15" s="54"/>
      <c r="N15" s="55"/>
      <c r="O15" s="45"/>
    </row>
    <row r="16" spans="1:15" ht="15" customHeight="1" thickBot="1">
      <c r="A16" s="356"/>
      <c r="B16" s="54" t="s">
        <v>113</v>
      </c>
      <c r="C16" s="86">
        <v>17.25</v>
      </c>
      <c r="D16" s="169">
        <f>54.258*1.075*1.2</f>
        <v>69.99282</v>
      </c>
      <c r="E16" s="303"/>
      <c r="F16" s="354"/>
      <c r="G16" s="248">
        <v>32579</v>
      </c>
      <c r="H16" s="177">
        <v>6.91</v>
      </c>
      <c r="I16" s="54"/>
      <c r="J16" s="55"/>
      <c r="K16" s="54"/>
      <c r="L16" s="55"/>
      <c r="M16" s="54"/>
      <c r="N16" s="55"/>
      <c r="O16" s="45"/>
    </row>
    <row r="17" spans="1:15" ht="15" customHeight="1" thickTop="1">
      <c r="A17" s="356" t="s">
        <v>18</v>
      </c>
      <c r="B17" s="50" t="s">
        <v>94</v>
      </c>
      <c r="C17" s="162">
        <v>1980</v>
      </c>
      <c r="D17" s="166">
        <f>(9.7+3.879+0.437+0.015)*1.075*1.2</f>
        <v>18.09999</v>
      </c>
      <c r="E17" s="357">
        <v>67</v>
      </c>
      <c r="F17" s="353">
        <v>63.99</v>
      </c>
      <c r="G17" s="265">
        <v>1098.8</v>
      </c>
      <c r="H17" s="276">
        <v>56.19</v>
      </c>
      <c r="I17" s="58"/>
      <c r="J17" s="49"/>
      <c r="K17" s="58"/>
      <c r="L17" s="49"/>
      <c r="M17" s="58"/>
      <c r="N17" s="49"/>
      <c r="O17" s="45"/>
    </row>
    <row r="18" spans="1:15" ht="15" customHeight="1">
      <c r="A18" s="356"/>
      <c r="B18" s="54" t="s">
        <v>95</v>
      </c>
      <c r="C18" s="86">
        <v>330</v>
      </c>
      <c r="D18" s="167">
        <f>(6.15+0.97+0.437+0.015)*1.075*1.2</f>
        <v>9.767879999999998</v>
      </c>
      <c r="E18" s="358"/>
      <c r="F18" s="354"/>
      <c r="G18" s="349"/>
      <c r="H18" s="264"/>
      <c r="I18" s="54"/>
      <c r="J18" s="55"/>
      <c r="K18" s="54"/>
      <c r="L18" s="55"/>
      <c r="M18" s="54"/>
      <c r="N18" s="55"/>
      <c r="O18" s="45"/>
    </row>
    <row r="19" spans="1:15" ht="15" customHeight="1" thickBot="1">
      <c r="A19" s="356"/>
      <c r="B19" s="54" t="s">
        <v>113</v>
      </c>
      <c r="C19" s="86">
        <v>17.25</v>
      </c>
      <c r="D19" s="169">
        <f>54.258*1.075*1.2</f>
        <v>69.99282</v>
      </c>
      <c r="E19" s="358"/>
      <c r="F19" s="354"/>
      <c r="G19" s="248">
        <v>25466</v>
      </c>
      <c r="H19" s="177">
        <v>6.91</v>
      </c>
      <c r="I19" s="54"/>
      <c r="J19" s="55"/>
      <c r="K19" s="54"/>
      <c r="L19" s="55"/>
      <c r="M19" s="54"/>
      <c r="N19" s="55"/>
      <c r="O19" s="45"/>
    </row>
    <row r="20" spans="1:15" ht="13.5" thickTop="1">
      <c r="A20" s="355" t="s">
        <v>19</v>
      </c>
      <c r="B20" s="50" t="s">
        <v>94</v>
      </c>
      <c r="C20" s="162">
        <v>1500</v>
      </c>
      <c r="D20" s="166">
        <f>(9.7+3.879+0.437+0.015)*1.075*1.2</f>
        <v>18.09999</v>
      </c>
      <c r="E20" s="357">
        <v>70</v>
      </c>
      <c r="F20" s="353">
        <v>63.99</v>
      </c>
      <c r="G20" s="265">
        <v>1098.8</v>
      </c>
      <c r="H20" s="276">
        <v>56.19</v>
      </c>
      <c r="I20" s="58"/>
      <c r="J20" s="49"/>
      <c r="K20" s="58"/>
      <c r="L20" s="49"/>
      <c r="M20" s="58"/>
      <c r="N20" s="49"/>
      <c r="O20" s="45"/>
    </row>
    <row r="21" spans="1:15" ht="12.75">
      <c r="A21" s="356"/>
      <c r="B21" s="54" t="s">
        <v>95</v>
      </c>
      <c r="C21" s="86">
        <v>240</v>
      </c>
      <c r="D21" s="167">
        <f>(6.15+0.97+0.437+0.015)*1.075*1.2</f>
        <v>9.767879999999998</v>
      </c>
      <c r="E21" s="358"/>
      <c r="F21" s="354"/>
      <c r="G21" s="349"/>
      <c r="H21" s="264"/>
      <c r="I21" s="54"/>
      <c r="J21" s="55"/>
      <c r="K21" s="54"/>
      <c r="L21" s="55"/>
      <c r="M21" s="54"/>
      <c r="N21" s="55"/>
      <c r="O21" s="45"/>
    </row>
    <row r="22" spans="1:15" ht="13.5" thickBot="1">
      <c r="A22" s="356"/>
      <c r="B22" s="54" t="s">
        <v>113</v>
      </c>
      <c r="C22" s="86">
        <v>17.25</v>
      </c>
      <c r="D22" s="169">
        <f>54.258*1.075*1.2</f>
        <v>69.99282</v>
      </c>
      <c r="E22" s="358"/>
      <c r="F22" s="354"/>
      <c r="G22" s="248">
        <v>15921</v>
      </c>
      <c r="H22" s="177">
        <v>6.91</v>
      </c>
      <c r="I22" s="54"/>
      <c r="J22" s="55"/>
      <c r="K22" s="54"/>
      <c r="L22" s="55"/>
      <c r="M22" s="54"/>
      <c r="N22" s="55"/>
      <c r="O22" s="45"/>
    </row>
    <row r="23" spans="1:15" ht="13.5" thickTop="1">
      <c r="A23" s="355" t="s">
        <v>20</v>
      </c>
      <c r="B23" s="50" t="s">
        <v>94</v>
      </c>
      <c r="C23" s="162">
        <v>1080</v>
      </c>
      <c r="D23" s="166">
        <f>(9.7+3.879+0.437+0.015)*1.075*1.2</f>
        <v>18.09999</v>
      </c>
      <c r="E23" s="357">
        <v>71</v>
      </c>
      <c r="F23" s="353">
        <v>63.99</v>
      </c>
      <c r="G23" s="265">
        <v>1098.8</v>
      </c>
      <c r="H23" s="276">
        <v>56.19</v>
      </c>
      <c r="I23" s="58"/>
      <c r="J23" s="49"/>
      <c r="K23" s="58"/>
      <c r="L23" s="49"/>
      <c r="M23" s="58"/>
      <c r="N23" s="49"/>
      <c r="O23" s="45"/>
    </row>
    <row r="24" spans="1:15" ht="12.75">
      <c r="A24" s="356"/>
      <c r="B24" s="54" t="s">
        <v>95</v>
      </c>
      <c r="C24" s="86">
        <v>120</v>
      </c>
      <c r="D24" s="167">
        <f>(6.15+0.97+0.437+0.015)*1.075*1.2</f>
        <v>9.767879999999998</v>
      </c>
      <c r="E24" s="358"/>
      <c r="F24" s="354"/>
      <c r="G24" s="349"/>
      <c r="H24" s="264"/>
      <c r="I24" s="54"/>
      <c r="J24" s="55"/>
      <c r="K24" s="54"/>
      <c r="L24" s="55"/>
      <c r="M24" s="54"/>
      <c r="N24" s="55"/>
      <c r="O24" s="45"/>
    </row>
    <row r="25" spans="1:15" ht="13.5" thickBot="1">
      <c r="A25" s="356"/>
      <c r="B25" s="54" t="s">
        <v>113</v>
      </c>
      <c r="C25" s="86">
        <v>17.25</v>
      </c>
      <c r="D25" s="169">
        <f>54.258*1.075*1.2</f>
        <v>69.99282</v>
      </c>
      <c r="E25" s="358"/>
      <c r="F25" s="354"/>
      <c r="G25" s="248">
        <v>0</v>
      </c>
      <c r="H25" s="177">
        <v>6.91</v>
      </c>
      <c r="I25" s="54"/>
      <c r="J25" s="55"/>
      <c r="K25" s="54"/>
      <c r="L25" s="55"/>
      <c r="M25" s="54"/>
      <c r="N25" s="55"/>
      <c r="O25" s="45"/>
    </row>
    <row r="26" spans="1:15" ht="13.5" thickTop="1">
      <c r="A26" s="355" t="s">
        <v>68</v>
      </c>
      <c r="B26" s="50" t="s">
        <v>94</v>
      </c>
      <c r="C26" s="162"/>
      <c r="D26" s="166"/>
      <c r="E26" s="357"/>
      <c r="F26" s="353"/>
      <c r="G26" s="265"/>
      <c r="H26" s="276"/>
      <c r="I26" s="58"/>
      <c r="J26" s="49"/>
      <c r="K26" s="58"/>
      <c r="L26" s="49"/>
      <c r="M26" s="58"/>
      <c r="N26" s="49"/>
      <c r="O26" s="45"/>
    </row>
    <row r="27" spans="1:15" ht="12.75">
      <c r="A27" s="356"/>
      <c r="B27" s="54" t="s">
        <v>95</v>
      </c>
      <c r="C27" s="86"/>
      <c r="D27" s="167"/>
      <c r="E27" s="358"/>
      <c r="F27" s="354"/>
      <c r="G27" s="349"/>
      <c r="H27" s="264"/>
      <c r="I27" s="54"/>
      <c r="J27" s="55"/>
      <c r="K27" s="54"/>
      <c r="L27" s="55"/>
      <c r="M27" s="54"/>
      <c r="N27" s="55"/>
      <c r="O27" s="45"/>
    </row>
    <row r="28" spans="1:15" ht="13.5" thickBot="1">
      <c r="A28" s="356"/>
      <c r="B28" s="54" t="s">
        <v>113</v>
      </c>
      <c r="C28" s="86"/>
      <c r="D28" s="169"/>
      <c r="E28" s="358"/>
      <c r="F28" s="354"/>
      <c r="G28" s="237"/>
      <c r="H28" s="177"/>
      <c r="I28" s="54"/>
      <c r="J28" s="55"/>
      <c r="K28" s="54"/>
      <c r="L28" s="55"/>
      <c r="M28" s="54"/>
      <c r="N28" s="55"/>
      <c r="O28" s="45"/>
    </row>
    <row r="29" spans="1:15" ht="13.5" thickTop="1">
      <c r="A29" s="355" t="s">
        <v>69</v>
      </c>
      <c r="B29" s="50" t="s">
        <v>94</v>
      </c>
      <c r="C29" s="162"/>
      <c r="D29" s="166"/>
      <c r="E29" s="357"/>
      <c r="F29" s="353"/>
      <c r="G29" s="265"/>
      <c r="H29" s="276"/>
      <c r="I29" s="58"/>
      <c r="J29" s="49"/>
      <c r="K29" s="58"/>
      <c r="L29" s="49"/>
      <c r="M29" s="58"/>
      <c r="N29" s="49"/>
      <c r="O29" s="45"/>
    </row>
    <row r="30" spans="1:15" ht="12.75">
      <c r="A30" s="356"/>
      <c r="B30" s="54" t="s">
        <v>95</v>
      </c>
      <c r="C30" s="86"/>
      <c r="D30" s="167"/>
      <c r="E30" s="358"/>
      <c r="F30" s="354"/>
      <c r="G30" s="349"/>
      <c r="H30" s="264"/>
      <c r="I30" s="54"/>
      <c r="J30" s="55"/>
      <c r="K30" s="54"/>
      <c r="L30" s="55"/>
      <c r="M30" s="54"/>
      <c r="N30" s="55"/>
      <c r="O30" s="45"/>
    </row>
    <row r="31" spans="1:15" ht="13.5" thickBot="1">
      <c r="A31" s="356"/>
      <c r="B31" s="54" t="s">
        <v>113</v>
      </c>
      <c r="C31" s="86"/>
      <c r="D31" s="169"/>
      <c r="E31" s="358"/>
      <c r="F31" s="354"/>
      <c r="G31" s="237"/>
      <c r="H31" s="177"/>
      <c r="I31" s="54"/>
      <c r="J31" s="55"/>
      <c r="K31" s="54"/>
      <c r="L31" s="55"/>
      <c r="M31" s="54"/>
      <c r="N31" s="55"/>
      <c r="O31" s="45"/>
    </row>
    <row r="32" spans="1:15" ht="13.5" thickTop="1">
      <c r="A32" s="355" t="s">
        <v>22</v>
      </c>
      <c r="B32" s="50" t="s">
        <v>94</v>
      </c>
      <c r="C32" s="162"/>
      <c r="D32" s="166"/>
      <c r="E32" s="357"/>
      <c r="F32" s="353"/>
      <c r="G32" s="265"/>
      <c r="H32" s="276"/>
      <c r="I32" s="56"/>
      <c r="J32" s="57"/>
      <c r="K32" s="56"/>
      <c r="L32" s="57"/>
      <c r="M32" s="56"/>
      <c r="N32" s="57"/>
      <c r="O32" s="45"/>
    </row>
    <row r="33" spans="1:15" ht="12.75">
      <c r="A33" s="356"/>
      <c r="B33" s="54" t="s">
        <v>95</v>
      </c>
      <c r="C33" s="86"/>
      <c r="D33" s="167"/>
      <c r="E33" s="358"/>
      <c r="F33" s="354"/>
      <c r="G33" s="349"/>
      <c r="H33" s="264"/>
      <c r="I33" s="56"/>
      <c r="J33" s="57"/>
      <c r="K33" s="56"/>
      <c r="L33" s="57"/>
      <c r="M33" s="56"/>
      <c r="N33" s="57"/>
      <c r="O33" s="45"/>
    </row>
    <row r="34" spans="1:15" ht="13.5" thickBot="1">
      <c r="A34" s="356"/>
      <c r="B34" s="54" t="s">
        <v>113</v>
      </c>
      <c r="C34" s="86"/>
      <c r="D34" s="169"/>
      <c r="E34" s="358"/>
      <c r="F34" s="354"/>
      <c r="G34" s="237"/>
      <c r="H34" s="177"/>
      <c r="I34" s="56"/>
      <c r="J34" s="57"/>
      <c r="K34" s="56"/>
      <c r="L34" s="57"/>
      <c r="M34" s="56"/>
      <c r="N34" s="57"/>
      <c r="O34" s="45"/>
    </row>
    <row r="35" spans="1:15" ht="13.5" thickTop="1">
      <c r="A35" s="355" t="s">
        <v>23</v>
      </c>
      <c r="B35" s="50" t="s">
        <v>94</v>
      </c>
      <c r="C35" s="162"/>
      <c r="D35" s="166"/>
      <c r="E35" s="357"/>
      <c r="F35" s="353"/>
      <c r="G35" s="265"/>
      <c r="H35" s="276"/>
      <c r="I35" s="59"/>
      <c r="J35" s="60"/>
      <c r="K35" s="59"/>
      <c r="L35" s="60"/>
      <c r="M35" s="59"/>
      <c r="N35" s="60"/>
      <c r="O35" s="45"/>
    </row>
    <row r="36" spans="1:15" ht="12.75">
      <c r="A36" s="356"/>
      <c r="B36" s="54" t="s">
        <v>95</v>
      </c>
      <c r="C36" s="86"/>
      <c r="D36" s="167"/>
      <c r="E36" s="358"/>
      <c r="F36" s="354"/>
      <c r="G36" s="349"/>
      <c r="H36" s="264"/>
      <c r="I36" s="59"/>
      <c r="J36" s="60"/>
      <c r="K36" s="59"/>
      <c r="L36" s="60"/>
      <c r="M36" s="59"/>
      <c r="N36" s="60"/>
      <c r="O36" s="45"/>
    </row>
    <row r="37" spans="1:15" ht="13.5" thickBot="1">
      <c r="A37" s="356"/>
      <c r="B37" s="54" t="s">
        <v>113</v>
      </c>
      <c r="C37" s="86"/>
      <c r="D37" s="169"/>
      <c r="E37" s="358"/>
      <c r="F37" s="354"/>
      <c r="G37" s="237"/>
      <c r="H37" s="177"/>
      <c r="I37" s="59"/>
      <c r="J37" s="60"/>
      <c r="K37" s="59"/>
      <c r="L37" s="60"/>
      <c r="M37" s="59"/>
      <c r="N37" s="60"/>
      <c r="O37" s="45"/>
    </row>
    <row r="38" spans="1:15" ht="13.5" thickTop="1">
      <c r="A38" s="355" t="s">
        <v>24</v>
      </c>
      <c r="B38" s="50" t="s">
        <v>94</v>
      </c>
      <c r="C38" s="162"/>
      <c r="D38" s="166"/>
      <c r="E38" s="357"/>
      <c r="F38" s="353"/>
      <c r="G38" s="265"/>
      <c r="H38" s="276"/>
      <c r="I38" s="59"/>
      <c r="J38" s="60"/>
      <c r="K38" s="59"/>
      <c r="L38" s="60"/>
      <c r="M38" s="59"/>
      <c r="N38" s="60"/>
      <c r="O38" s="45"/>
    </row>
    <row r="39" spans="1:15" ht="12.75">
      <c r="A39" s="356"/>
      <c r="B39" s="54" t="s">
        <v>95</v>
      </c>
      <c r="C39" s="86"/>
      <c r="D39" s="167"/>
      <c r="E39" s="358"/>
      <c r="F39" s="354"/>
      <c r="G39" s="349"/>
      <c r="H39" s="264"/>
      <c r="I39" s="59"/>
      <c r="J39" s="60"/>
      <c r="K39" s="59"/>
      <c r="L39" s="60"/>
      <c r="M39" s="59"/>
      <c r="N39" s="60"/>
      <c r="O39" s="45"/>
    </row>
    <row r="40" spans="1:15" ht="13.5" thickBot="1">
      <c r="A40" s="356"/>
      <c r="B40" s="54" t="s">
        <v>113</v>
      </c>
      <c r="C40" s="86"/>
      <c r="D40" s="169"/>
      <c r="E40" s="358"/>
      <c r="F40" s="354"/>
      <c r="G40" s="237"/>
      <c r="H40" s="177"/>
      <c r="I40" s="59"/>
      <c r="J40" s="60"/>
      <c r="K40" s="59"/>
      <c r="L40" s="60"/>
      <c r="M40" s="59"/>
      <c r="N40" s="60"/>
      <c r="O40" s="45"/>
    </row>
    <row r="41" spans="1:15" ht="13.5" thickTop="1">
      <c r="A41" s="355" t="s">
        <v>25</v>
      </c>
      <c r="B41" s="50" t="s">
        <v>94</v>
      </c>
      <c r="C41" s="162"/>
      <c r="D41" s="166"/>
      <c r="E41" s="357"/>
      <c r="F41" s="353"/>
      <c r="G41" s="265"/>
      <c r="H41" s="276"/>
      <c r="I41" s="59"/>
      <c r="J41" s="60"/>
      <c r="K41" s="59"/>
      <c r="L41" s="60"/>
      <c r="M41" s="59"/>
      <c r="N41" s="60"/>
      <c r="O41" s="45"/>
    </row>
    <row r="42" spans="1:15" ht="12.75">
      <c r="A42" s="356"/>
      <c r="B42" s="54" t="s">
        <v>95</v>
      </c>
      <c r="C42" s="86"/>
      <c r="D42" s="167"/>
      <c r="E42" s="358"/>
      <c r="F42" s="354"/>
      <c r="G42" s="349"/>
      <c r="H42" s="264"/>
      <c r="I42" s="59"/>
      <c r="J42" s="60"/>
      <c r="K42" s="59"/>
      <c r="L42" s="60"/>
      <c r="M42" s="59"/>
      <c r="N42" s="60"/>
      <c r="O42" s="45"/>
    </row>
    <row r="43" spans="1:15" ht="13.5" thickBot="1">
      <c r="A43" s="356"/>
      <c r="B43" s="54" t="s">
        <v>113</v>
      </c>
      <c r="C43" s="86"/>
      <c r="D43" s="169"/>
      <c r="E43" s="358"/>
      <c r="F43" s="354"/>
      <c r="G43" s="237"/>
      <c r="H43" s="177"/>
      <c r="I43" s="58"/>
      <c r="J43" s="49"/>
      <c r="K43" s="58"/>
      <c r="L43" s="49"/>
      <c r="M43" s="58"/>
      <c r="N43" s="49"/>
      <c r="O43" s="45"/>
    </row>
    <row r="44" spans="1:15" ht="13.5" thickTop="1">
      <c r="A44" s="350" t="s">
        <v>26</v>
      </c>
      <c r="B44" s="50" t="s">
        <v>94</v>
      </c>
      <c r="C44" s="162"/>
      <c r="D44" s="166"/>
      <c r="E44" s="351"/>
      <c r="F44" s="352"/>
      <c r="G44" s="265"/>
      <c r="H44" s="276"/>
      <c r="I44" s="138"/>
      <c r="J44" s="138"/>
      <c r="K44" s="138"/>
      <c r="L44" s="138"/>
      <c r="M44" s="138"/>
      <c r="N44" s="138"/>
      <c r="O44" s="45"/>
    </row>
    <row r="45" spans="1:15" ht="12.75">
      <c r="A45" s="350"/>
      <c r="B45" s="54" t="s">
        <v>95</v>
      </c>
      <c r="C45" s="86"/>
      <c r="D45" s="167"/>
      <c r="E45" s="351"/>
      <c r="F45" s="352"/>
      <c r="G45" s="349"/>
      <c r="H45" s="264"/>
      <c r="I45" s="138"/>
      <c r="J45" s="138"/>
      <c r="K45" s="138"/>
      <c r="L45" s="138"/>
      <c r="M45" s="138"/>
      <c r="N45" s="138"/>
      <c r="O45" s="45"/>
    </row>
    <row r="46" spans="1:15" ht="13.5" thickBot="1">
      <c r="A46" s="350"/>
      <c r="B46" s="54" t="s">
        <v>113</v>
      </c>
      <c r="C46" s="86"/>
      <c r="D46" s="169"/>
      <c r="E46" s="351"/>
      <c r="F46" s="352"/>
      <c r="G46" s="248"/>
      <c r="H46" s="177"/>
      <c r="I46" s="138"/>
      <c r="J46" s="138"/>
      <c r="K46" s="138"/>
      <c r="L46" s="138"/>
      <c r="M46" s="138"/>
      <c r="N46" s="138"/>
      <c r="O46" s="45"/>
    </row>
    <row r="47" spans="1:15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5"/>
    </row>
    <row r="48" spans="1:14" s="26" customFormat="1" ht="12.75">
      <c r="A48" s="319" t="s">
        <v>32</v>
      </c>
      <c r="B48" s="319"/>
      <c r="C48" s="319"/>
      <c r="D48" s="320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26" customFormat="1" ht="12.75">
      <c r="A49" s="22"/>
      <c r="B49" s="21" t="s">
        <v>33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26" customFormat="1" ht="12.75">
      <c r="A50" s="22"/>
      <c r="B50" s="319" t="s">
        <v>35</v>
      </c>
      <c r="C50" s="319"/>
      <c r="D50" s="319"/>
      <c r="E50" s="320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26" customFormat="1" ht="12.75">
      <c r="A51" s="22"/>
      <c r="B51" s="319" t="s">
        <v>34</v>
      </c>
      <c r="C51" s="319"/>
      <c r="D51" s="319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26" customFormat="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="26" customFormat="1" ht="12.75"/>
  </sheetData>
  <sheetProtection/>
  <mergeCells count="79">
    <mergeCell ref="F26:F28"/>
    <mergeCell ref="G26:G27"/>
    <mergeCell ref="E32:E34"/>
    <mergeCell ref="F32:F34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8:A10"/>
    <mergeCell ref="B8:D8"/>
    <mergeCell ref="E8:F8"/>
    <mergeCell ref="B9:C10"/>
    <mergeCell ref="I1:K1"/>
    <mergeCell ref="I2:K2"/>
    <mergeCell ref="I3:K3"/>
    <mergeCell ref="A6:N7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A11:A13"/>
    <mergeCell ref="A14:A16"/>
    <mergeCell ref="E11:E13"/>
    <mergeCell ref="F11:F13"/>
    <mergeCell ref="F14:F16"/>
    <mergeCell ref="E14:E16"/>
    <mergeCell ref="A17:A19"/>
    <mergeCell ref="E17:E19"/>
    <mergeCell ref="F17:F19"/>
    <mergeCell ref="A20:A22"/>
    <mergeCell ref="E20:E22"/>
    <mergeCell ref="F20:F22"/>
    <mergeCell ref="F41:F43"/>
    <mergeCell ref="G41:G42"/>
    <mergeCell ref="G38:G39"/>
    <mergeCell ref="A38:A40"/>
    <mergeCell ref="E38:E40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43" t="s">
        <v>41</v>
      </c>
      <c r="B1" s="44" t="s">
        <v>43</v>
      </c>
      <c r="C1" s="44"/>
      <c r="D1" s="46"/>
      <c r="E1" s="46">
        <v>50668</v>
      </c>
      <c r="F1" s="46"/>
      <c r="G1" s="46"/>
      <c r="H1" s="46"/>
      <c r="I1" s="364" t="s">
        <v>29</v>
      </c>
      <c r="J1" s="364"/>
      <c r="K1" s="364"/>
      <c r="L1" s="47">
        <v>1101</v>
      </c>
      <c r="M1" s="48"/>
      <c r="N1" s="48"/>
      <c r="O1" s="45"/>
    </row>
    <row r="2" spans="1:15" ht="12.75">
      <c r="A2" s="44" t="s">
        <v>1</v>
      </c>
      <c r="B2" s="44" t="s">
        <v>55</v>
      </c>
      <c r="C2" s="44"/>
      <c r="D2" s="46"/>
      <c r="E2" s="46">
        <v>50669</v>
      </c>
      <c r="F2" s="46"/>
      <c r="G2" s="46"/>
      <c r="H2" s="46"/>
      <c r="I2" s="364" t="s">
        <v>2</v>
      </c>
      <c r="J2" s="364"/>
      <c r="K2" s="364"/>
      <c r="L2" s="46">
        <v>8</v>
      </c>
      <c r="M2" s="48"/>
      <c r="N2" s="48"/>
      <c r="O2" s="45"/>
    </row>
    <row r="3" spans="1:15" ht="12.75">
      <c r="A3" s="44" t="s">
        <v>0</v>
      </c>
      <c r="B3" s="44" t="s">
        <v>38</v>
      </c>
      <c r="C3" s="44"/>
      <c r="D3" s="46"/>
      <c r="E3" s="46"/>
      <c r="F3" s="46"/>
      <c r="G3" s="46"/>
      <c r="H3" s="46"/>
      <c r="I3" s="364" t="s">
        <v>3</v>
      </c>
      <c r="J3" s="364"/>
      <c r="K3" s="364"/>
      <c r="L3" s="46">
        <v>1</v>
      </c>
      <c r="M3" s="48"/>
      <c r="N3" s="48"/>
      <c r="O3" s="45"/>
    </row>
    <row r="4" spans="1:15" ht="12.75">
      <c r="A4" s="44" t="s">
        <v>4</v>
      </c>
      <c r="B4" s="44">
        <v>189</v>
      </c>
      <c r="C4" s="44"/>
      <c r="D4" s="46"/>
      <c r="E4" s="46"/>
      <c r="F4" s="46"/>
      <c r="G4" s="46"/>
      <c r="H4" s="46"/>
      <c r="I4" s="44" t="s">
        <v>31</v>
      </c>
      <c r="J4" s="44"/>
      <c r="K4" s="44"/>
      <c r="L4" s="44" t="s">
        <v>62</v>
      </c>
      <c r="M4" s="46"/>
      <c r="N4" s="46"/>
      <c r="O4" s="46"/>
    </row>
    <row r="5" spans="1:15" ht="13.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 t="s">
        <v>65</v>
      </c>
      <c r="M5" s="48"/>
      <c r="N5" s="48"/>
      <c r="O5" s="45"/>
    </row>
    <row r="6" spans="1:15" ht="12.75" customHeight="1" thickTop="1">
      <c r="A6" s="365" t="s">
        <v>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45"/>
    </row>
    <row r="7" spans="1:15" ht="12.75" customHeight="1" thickBot="1">
      <c r="A7" s="368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70"/>
      <c r="O7" s="45"/>
    </row>
    <row r="8" spans="1:15" ht="15" customHeight="1" thickBot="1" thickTop="1">
      <c r="A8" s="371" t="s">
        <v>6</v>
      </c>
      <c r="B8" s="373" t="s">
        <v>7</v>
      </c>
      <c r="C8" s="374"/>
      <c r="D8" s="375"/>
      <c r="E8" s="373" t="s">
        <v>11</v>
      </c>
      <c r="F8" s="375"/>
      <c r="G8" s="378" t="s">
        <v>15</v>
      </c>
      <c r="H8" s="379"/>
      <c r="I8" s="379"/>
      <c r="J8" s="379"/>
      <c r="K8" s="379"/>
      <c r="L8" s="379"/>
      <c r="M8" s="379"/>
      <c r="N8" s="353"/>
      <c r="O8" s="45"/>
    </row>
    <row r="9" spans="1:15" ht="12.75" customHeight="1" thickTop="1">
      <c r="A9" s="356"/>
      <c r="B9" s="359" t="s">
        <v>8</v>
      </c>
      <c r="C9" s="376"/>
      <c r="D9" s="380" t="s">
        <v>9</v>
      </c>
      <c r="E9" s="381" t="s">
        <v>67</v>
      </c>
      <c r="F9" s="380" t="s">
        <v>9</v>
      </c>
      <c r="G9" s="362" t="s">
        <v>27</v>
      </c>
      <c r="H9" s="363"/>
      <c r="I9" s="362" t="s">
        <v>28</v>
      </c>
      <c r="J9" s="363"/>
      <c r="K9" s="362" t="s">
        <v>13</v>
      </c>
      <c r="L9" s="363"/>
      <c r="M9" s="362" t="s">
        <v>14</v>
      </c>
      <c r="N9" s="363"/>
      <c r="O9" s="45"/>
    </row>
    <row r="10" spans="1:15" ht="12.75" customHeight="1" thickBot="1">
      <c r="A10" s="372"/>
      <c r="B10" s="396"/>
      <c r="C10" s="397"/>
      <c r="D10" s="383"/>
      <c r="E10" s="382"/>
      <c r="F10" s="383"/>
      <c r="G10" s="11" t="s">
        <v>114</v>
      </c>
      <c r="H10" s="52" t="s">
        <v>9</v>
      </c>
      <c r="I10" s="53" t="s">
        <v>12</v>
      </c>
      <c r="J10" s="52" t="s">
        <v>9</v>
      </c>
      <c r="K10" s="53" t="s">
        <v>67</v>
      </c>
      <c r="L10" s="52" t="s">
        <v>9</v>
      </c>
      <c r="M10" s="53" t="s">
        <v>30</v>
      </c>
      <c r="N10" s="52" t="s">
        <v>9</v>
      </c>
      <c r="O10" s="45"/>
    </row>
    <row r="11" spans="1:15" ht="15.75" customHeight="1" thickTop="1">
      <c r="A11" s="398" t="s">
        <v>16</v>
      </c>
      <c r="B11" s="50" t="s">
        <v>94</v>
      </c>
      <c r="C11" s="162">
        <v>5880</v>
      </c>
      <c r="D11" s="166">
        <f>(9.7+3.879+0.437+0.015)*1.075*1.2</f>
        <v>18.09999</v>
      </c>
      <c r="E11" s="401">
        <v>140</v>
      </c>
      <c r="F11" s="393">
        <v>63.99</v>
      </c>
      <c r="G11" s="171">
        <v>1057.14</v>
      </c>
      <c r="H11" s="172">
        <v>56.19</v>
      </c>
      <c r="I11" s="54"/>
      <c r="J11" s="55"/>
      <c r="K11" s="54"/>
      <c r="L11" s="55"/>
      <c r="M11" s="54"/>
      <c r="N11" s="55"/>
      <c r="O11" s="45"/>
    </row>
    <row r="12" spans="1:15" ht="15" customHeight="1">
      <c r="A12" s="395"/>
      <c r="B12" s="54" t="s">
        <v>95</v>
      </c>
      <c r="C12" s="161">
        <v>0</v>
      </c>
      <c r="D12" s="167">
        <f>(6.15+0.97+0.437+0.015)*1.075*1.2</f>
        <v>9.767879999999998</v>
      </c>
      <c r="E12" s="402"/>
      <c r="F12" s="354"/>
      <c r="G12" s="388">
        <v>21350</v>
      </c>
      <c r="H12" s="386">
        <v>6.91</v>
      </c>
      <c r="I12" s="54"/>
      <c r="J12" s="55"/>
      <c r="K12" s="54"/>
      <c r="L12" s="55"/>
      <c r="M12" s="54"/>
      <c r="N12" s="55"/>
      <c r="O12" s="45"/>
    </row>
    <row r="13" spans="1:15" ht="15" customHeight="1" thickBot="1">
      <c r="A13" s="395"/>
      <c r="B13" s="54" t="s">
        <v>113</v>
      </c>
      <c r="C13" s="86">
        <v>17.25</v>
      </c>
      <c r="D13" s="169">
        <f>54.258*1.075*1.2</f>
        <v>69.99282</v>
      </c>
      <c r="E13" s="403"/>
      <c r="F13" s="394"/>
      <c r="G13" s="389"/>
      <c r="H13" s="387"/>
      <c r="I13" s="54"/>
      <c r="J13" s="55"/>
      <c r="K13" s="54"/>
      <c r="L13" s="55"/>
      <c r="M13" s="54"/>
      <c r="N13" s="55"/>
      <c r="O13" s="45"/>
    </row>
    <row r="14" spans="1:15" ht="15.75" customHeight="1" thickTop="1">
      <c r="A14" s="395" t="s">
        <v>17</v>
      </c>
      <c r="B14" s="50" t="s">
        <v>94</v>
      </c>
      <c r="C14" s="170">
        <v>4950</v>
      </c>
      <c r="D14" s="166">
        <f>(9.7+3.879+0.437+0.015)*1.075*1.2</f>
        <v>18.09999</v>
      </c>
      <c r="E14" s="361">
        <f>125+4</f>
        <v>129</v>
      </c>
      <c r="F14" s="390">
        <v>63.99</v>
      </c>
      <c r="G14" s="171">
        <v>1057.14</v>
      </c>
      <c r="H14" s="172">
        <v>56.19</v>
      </c>
      <c r="I14" s="54"/>
      <c r="J14" s="55"/>
      <c r="K14" s="54"/>
      <c r="L14" s="55"/>
      <c r="M14" s="54"/>
      <c r="N14" s="55"/>
      <c r="O14" s="45"/>
    </row>
    <row r="15" spans="1:15" ht="15" customHeight="1">
      <c r="A15" s="395"/>
      <c r="B15" s="54" t="s">
        <v>95</v>
      </c>
      <c r="C15" s="164">
        <v>0</v>
      </c>
      <c r="D15" s="167">
        <f>(6.15+0.97+0.437+0.015)*1.075*1.2</f>
        <v>9.767879999999998</v>
      </c>
      <c r="E15" s="303"/>
      <c r="F15" s="386"/>
      <c r="G15" s="388">
        <v>28340</v>
      </c>
      <c r="H15" s="386">
        <v>6.91</v>
      </c>
      <c r="I15" s="54"/>
      <c r="J15" s="55"/>
      <c r="K15" s="54"/>
      <c r="L15" s="55"/>
      <c r="M15" s="54"/>
      <c r="N15" s="55"/>
      <c r="O15" s="45"/>
    </row>
    <row r="16" spans="1:15" ht="15" customHeight="1" thickBot="1">
      <c r="A16" s="395"/>
      <c r="B16" s="54" t="s">
        <v>113</v>
      </c>
      <c r="C16" s="163">
        <v>17.25</v>
      </c>
      <c r="D16" s="169">
        <f>54.258*1.075*1.2</f>
        <v>69.99282</v>
      </c>
      <c r="E16" s="303"/>
      <c r="F16" s="386"/>
      <c r="G16" s="389"/>
      <c r="H16" s="387"/>
      <c r="I16" s="54"/>
      <c r="J16" s="55"/>
      <c r="K16" s="54"/>
      <c r="L16" s="55"/>
      <c r="M16" s="54"/>
      <c r="N16" s="55"/>
      <c r="O16" s="45"/>
    </row>
    <row r="17" spans="1:15" ht="13.5" thickTop="1">
      <c r="A17" s="395" t="s">
        <v>18</v>
      </c>
      <c r="B17" s="50" t="s">
        <v>94</v>
      </c>
      <c r="C17" s="170">
        <v>5970</v>
      </c>
      <c r="D17" s="166">
        <f>(9.7+3.879+0.437+0.015)*1.075*1.2</f>
        <v>18.09999</v>
      </c>
      <c r="E17" s="391">
        <f>157+10</f>
        <v>167</v>
      </c>
      <c r="F17" s="390">
        <v>63.99</v>
      </c>
      <c r="G17" s="171">
        <v>1057.14</v>
      </c>
      <c r="H17" s="172">
        <v>56.19</v>
      </c>
      <c r="I17" s="54"/>
      <c r="J17" s="55"/>
      <c r="K17" s="54"/>
      <c r="L17" s="55"/>
      <c r="M17" s="54"/>
      <c r="N17" s="55"/>
      <c r="O17" s="45"/>
    </row>
    <row r="18" spans="1:15" ht="12.75">
      <c r="A18" s="395"/>
      <c r="B18" s="54" t="s">
        <v>95</v>
      </c>
      <c r="C18" s="164">
        <v>0</v>
      </c>
      <c r="D18" s="167">
        <f>(6.15+0.97+0.437+0.015)*1.075*1.2</f>
        <v>9.767879999999998</v>
      </c>
      <c r="E18" s="392"/>
      <c r="F18" s="386"/>
      <c r="G18" s="388">
        <v>20400</v>
      </c>
      <c r="H18" s="386">
        <v>6.91</v>
      </c>
      <c r="I18" s="54"/>
      <c r="J18" s="55"/>
      <c r="K18" s="54"/>
      <c r="L18" s="55"/>
      <c r="M18" s="54"/>
      <c r="N18" s="55"/>
      <c r="O18" s="45"/>
    </row>
    <row r="19" spans="1:15" ht="13.5" thickBot="1">
      <c r="A19" s="395"/>
      <c r="B19" s="54" t="s">
        <v>113</v>
      </c>
      <c r="C19" s="163">
        <v>17.25</v>
      </c>
      <c r="D19" s="169">
        <f>54.258*1.075*1.2</f>
        <v>69.99282</v>
      </c>
      <c r="E19" s="392"/>
      <c r="F19" s="386"/>
      <c r="G19" s="389"/>
      <c r="H19" s="387"/>
      <c r="I19" s="54"/>
      <c r="J19" s="55"/>
      <c r="K19" s="54"/>
      <c r="L19" s="55"/>
      <c r="M19" s="54"/>
      <c r="N19" s="55"/>
      <c r="O19" s="45"/>
    </row>
    <row r="20" spans="1:15" ht="13.5" thickTop="1">
      <c r="A20" s="395" t="s">
        <v>19</v>
      </c>
      <c r="B20" s="50" t="s">
        <v>94</v>
      </c>
      <c r="C20" s="170">
        <v>5370</v>
      </c>
      <c r="D20" s="166">
        <f>(9.7+3.879+0.437+0.015)*1.075*1.2</f>
        <v>18.09999</v>
      </c>
      <c r="E20" s="391">
        <v>160</v>
      </c>
      <c r="F20" s="390">
        <v>63.99</v>
      </c>
      <c r="G20" s="171">
        <v>1057.14</v>
      </c>
      <c r="H20" s="172">
        <v>56.19</v>
      </c>
      <c r="I20" s="54"/>
      <c r="J20" s="55"/>
      <c r="K20" s="54"/>
      <c r="L20" s="55"/>
      <c r="M20" s="54"/>
      <c r="N20" s="55"/>
      <c r="O20" s="45"/>
    </row>
    <row r="21" spans="1:15" ht="12.75">
      <c r="A21" s="395"/>
      <c r="B21" s="54" t="s">
        <v>95</v>
      </c>
      <c r="C21" s="164">
        <v>0</v>
      </c>
      <c r="D21" s="167">
        <f>(6.15+0.97+0.437+0.015)*1.075*1.2</f>
        <v>9.767879999999998</v>
      </c>
      <c r="E21" s="392"/>
      <c r="F21" s="386"/>
      <c r="G21" s="388">
        <v>16890</v>
      </c>
      <c r="H21" s="386">
        <v>6.91</v>
      </c>
      <c r="I21" s="54"/>
      <c r="J21" s="55"/>
      <c r="K21" s="54"/>
      <c r="L21" s="55"/>
      <c r="M21" s="54"/>
      <c r="N21" s="55"/>
      <c r="O21" s="45"/>
    </row>
    <row r="22" spans="1:15" ht="13.5" thickBot="1">
      <c r="A22" s="395"/>
      <c r="B22" s="54" t="s">
        <v>113</v>
      </c>
      <c r="C22" s="163">
        <v>17.25</v>
      </c>
      <c r="D22" s="169">
        <f>54.258*1.075*1.2</f>
        <v>69.99282</v>
      </c>
      <c r="E22" s="392"/>
      <c r="F22" s="386"/>
      <c r="G22" s="389"/>
      <c r="H22" s="387"/>
      <c r="I22" s="54"/>
      <c r="J22" s="55"/>
      <c r="K22" s="54"/>
      <c r="L22" s="55"/>
      <c r="M22" s="54"/>
      <c r="N22" s="55"/>
      <c r="O22" s="45"/>
    </row>
    <row r="23" spans="1:15" ht="13.5" thickTop="1">
      <c r="A23" s="355" t="s">
        <v>20</v>
      </c>
      <c r="B23" s="50" t="s">
        <v>94</v>
      </c>
      <c r="C23" s="170">
        <v>4710</v>
      </c>
      <c r="D23" s="166">
        <f>(9.7+3.879+0.437+0.015)*1.075*1.2</f>
        <v>18.09999</v>
      </c>
      <c r="E23" s="391">
        <f>72+6</f>
        <v>78</v>
      </c>
      <c r="F23" s="390">
        <v>63.99</v>
      </c>
      <c r="G23" s="171">
        <v>1057.14</v>
      </c>
      <c r="H23" s="172">
        <v>56.19</v>
      </c>
      <c r="I23" s="58"/>
      <c r="J23" s="49"/>
      <c r="K23" s="58"/>
      <c r="L23" s="49"/>
      <c r="M23" s="58"/>
      <c r="N23" s="49"/>
      <c r="O23" s="45"/>
    </row>
    <row r="24" spans="1:15" ht="12.75">
      <c r="A24" s="356"/>
      <c r="B24" s="54" t="s">
        <v>95</v>
      </c>
      <c r="C24" s="164">
        <v>0</v>
      </c>
      <c r="D24" s="167">
        <f>(6.15+0.97+0.437+0.015)*1.075*1.2</f>
        <v>9.767879999999998</v>
      </c>
      <c r="E24" s="392"/>
      <c r="F24" s="386"/>
      <c r="G24" s="388">
        <v>0</v>
      </c>
      <c r="H24" s="386">
        <v>6.91</v>
      </c>
      <c r="I24" s="54"/>
      <c r="J24" s="55"/>
      <c r="K24" s="54"/>
      <c r="L24" s="55"/>
      <c r="M24" s="54"/>
      <c r="N24" s="55"/>
      <c r="O24" s="45"/>
    </row>
    <row r="25" spans="1:15" ht="13.5" thickBot="1">
      <c r="A25" s="356"/>
      <c r="B25" s="54" t="s">
        <v>113</v>
      </c>
      <c r="C25" s="163">
        <v>17.25</v>
      </c>
      <c r="D25" s="169">
        <f>54.258*1.075*1.2</f>
        <v>69.99282</v>
      </c>
      <c r="E25" s="392"/>
      <c r="F25" s="386"/>
      <c r="G25" s="389"/>
      <c r="H25" s="387"/>
      <c r="I25" s="54"/>
      <c r="J25" s="55"/>
      <c r="K25" s="54"/>
      <c r="L25" s="55"/>
      <c r="M25" s="54"/>
      <c r="N25" s="55"/>
      <c r="O25" s="45"/>
    </row>
    <row r="26" spans="1:15" ht="13.5" thickTop="1">
      <c r="A26" s="355" t="s">
        <v>68</v>
      </c>
      <c r="B26" s="50" t="s">
        <v>94</v>
      </c>
      <c r="C26" s="170"/>
      <c r="D26" s="166"/>
      <c r="E26" s="391"/>
      <c r="F26" s="390"/>
      <c r="G26" s="171"/>
      <c r="H26" s="172"/>
      <c r="I26" s="58"/>
      <c r="J26" s="49"/>
      <c r="K26" s="58"/>
      <c r="L26" s="49"/>
      <c r="M26" s="58"/>
      <c r="N26" s="49"/>
      <c r="O26" s="45"/>
    </row>
    <row r="27" spans="1:15" ht="12.75">
      <c r="A27" s="356"/>
      <c r="B27" s="54" t="s">
        <v>95</v>
      </c>
      <c r="C27" s="163"/>
      <c r="D27" s="167"/>
      <c r="E27" s="392"/>
      <c r="F27" s="386"/>
      <c r="G27" s="384"/>
      <c r="H27" s="386"/>
      <c r="I27" s="54"/>
      <c r="J27" s="55"/>
      <c r="K27" s="54"/>
      <c r="L27" s="55"/>
      <c r="M27" s="54"/>
      <c r="N27" s="55"/>
      <c r="O27" s="45"/>
    </row>
    <row r="28" spans="1:15" ht="13.5" thickBot="1">
      <c r="A28" s="356"/>
      <c r="B28" s="54" t="s">
        <v>113</v>
      </c>
      <c r="C28" s="163"/>
      <c r="D28" s="169"/>
      <c r="E28" s="392"/>
      <c r="F28" s="386"/>
      <c r="G28" s="385"/>
      <c r="H28" s="387"/>
      <c r="I28" s="54"/>
      <c r="J28" s="55"/>
      <c r="K28" s="54"/>
      <c r="L28" s="55"/>
      <c r="M28" s="54"/>
      <c r="N28" s="55"/>
      <c r="O28" s="45"/>
    </row>
    <row r="29" spans="1:15" ht="13.5" thickTop="1">
      <c r="A29" s="355" t="s">
        <v>69</v>
      </c>
      <c r="B29" s="50" t="s">
        <v>94</v>
      </c>
      <c r="C29" s="170"/>
      <c r="D29" s="166"/>
      <c r="E29" s="391"/>
      <c r="F29" s="390"/>
      <c r="G29" s="171"/>
      <c r="H29" s="172"/>
      <c r="I29" s="58"/>
      <c r="J29" s="49"/>
      <c r="K29" s="58"/>
      <c r="L29" s="49"/>
      <c r="M29" s="58"/>
      <c r="N29" s="49"/>
      <c r="O29" s="45"/>
    </row>
    <row r="30" spans="1:15" ht="12.75">
      <c r="A30" s="356"/>
      <c r="B30" s="54" t="s">
        <v>95</v>
      </c>
      <c r="C30" s="163"/>
      <c r="D30" s="167"/>
      <c r="E30" s="392"/>
      <c r="F30" s="386"/>
      <c r="G30" s="384"/>
      <c r="H30" s="386"/>
      <c r="I30" s="54"/>
      <c r="J30" s="55"/>
      <c r="K30" s="54"/>
      <c r="L30" s="55"/>
      <c r="M30" s="54"/>
      <c r="N30" s="55"/>
      <c r="O30" s="45"/>
    </row>
    <row r="31" spans="1:15" ht="13.5" thickBot="1">
      <c r="A31" s="356"/>
      <c r="B31" s="54" t="s">
        <v>113</v>
      </c>
      <c r="C31" s="163"/>
      <c r="D31" s="169"/>
      <c r="E31" s="392"/>
      <c r="F31" s="386"/>
      <c r="G31" s="385"/>
      <c r="H31" s="387"/>
      <c r="I31" s="54"/>
      <c r="J31" s="55"/>
      <c r="K31" s="54"/>
      <c r="L31" s="55"/>
      <c r="M31" s="54"/>
      <c r="N31" s="55"/>
      <c r="O31" s="45"/>
    </row>
    <row r="32" spans="1:15" ht="13.5" thickTop="1">
      <c r="A32" s="355" t="s">
        <v>22</v>
      </c>
      <c r="B32" s="50" t="s">
        <v>94</v>
      </c>
      <c r="C32" s="170"/>
      <c r="D32" s="166"/>
      <c r="E32" s="391"/>
      <c r="F32" s="390"/>
      <c r="G32" s="171"/>
      <c r="H32" s="172"/>
      <c r="I32" s="58"/>
      <c r="J32" s="49"/>
      <c r="K32" s="58"/>
      <c r="L32" s="49"/>
      <c r="M32" s="58"/>
      <c r="N32" s="49"/>
      <c r="O32" s="45"/>
    </row>
    <row r="33" spans="1:15" ht="12.75">
      <c r="A33" s="356"/>
      <c r="B33" s="54" t="s">
        <v>95</v>
      </c>
      <c r="C33" s="163"/>
      <c r="D33" s="167"/>
      <c r="E33" s="392"/>
      <c r="F33" s="386"/>
      <c r="G33" s="384"/>
      <c r="H33" s="386"/>
      <c r="I33" s="54"/>
      <c r="J33" s="55"/>
      <c r="K33" s="54"/>
      <c r="L33" s="55"/>
      <c r="M33" s="54"/>
      <c r="N33" s="55"/>
      <c r="O33" s="45"/>
    </row>
    <row r="34" spans="1:15" ht="13.5" thickBot="1">
      <c r="A34" s="356"/>
      <c r="B34" s="54" t="s">
        <v>113</v>
      </c>
      <c r="C34" s="163"/>
      <c r="D34" s="169"/>
      <c r="E34" s="392"/>
      <c r="F34" s="386"/>
      <c r="G34" s="385"/>
      <c r="H34" s="387"/>
      <c r="I34" s="54"/>
      <c r="J34" s="55"/>
      <c r="K34" s="54"/>
      <c r="L34" s="55"/>
      <c r="M34" s="54"/>
      <c r="N34" s="55"/>
      <c r="O34" s="45"/>
    </row>
    <row r="35" spans="1:15" ht="13.5" thickTop="1">
      <c r="A35" s="355" t="s">
        <v>23</v>
      </c>
      <c r="B35" s="50" t="s">
        <v>94</v>
      </c>
      <c r="C35" s="170"/>
      <c r="D35" s="166"/>
      <c r="E35" s="357"/>
      <c r="F35" s="353"/>
      <c r="G35" s="171"/>
      <c r="H35" s="172"/>
      <c r="I35" s="58"/>
      <c r="J35" s="49"/>
      <c r="K35" s="58"/>
      <c r="L35" s="49"/>
      <c r="M35" s="58"/>
      <c r="N35" s="49"/>
      <c r="O35" s="45"/>
    </row>
    <row r="36" spans="1:15" ht="12.75">
      <c r="A36" s="356"/>
      <c r="B36" s="54" t="s">
        <v>95</v>
      </c>
      <c r="C36" s="163"/>
      <c r="D36" s="167"/>
      <c r="E36" s="358"/>
      <c r="F36" s="354"/>
      <c r="G36" s="384"/>
      <c r="H36" s="386"/>
      <c r="I36" s="54"/>
      <c r="J36" s="55"/>
      <c r="K36" s="54"/>
      <c r="L36" s="55"/>
      <c r="M36" s="54"/>
      <c r="N36" s="55"/>
      <c r="O36" s="45"/>
    </row>
    <row r="37" spans="1:15" ht="13.5" thickBot="1">
      <c r="A37" s="356"/>
      <c r="B37" s="54" t="s">
        <v>113</v>
      </c>
      <c r="C37" s="163"/>
      <c r="D37" s="169"/>
      <c r="E37" s="358"/>
      <c r="F37" s="354"/>
      <c r="G37" s="385"/>
      <c r="H37" s="387"/>
      <c r="I37" s="54"/>
      <c r="J37" s="55"/>
      <c r="K37" s="54"/>
      <c r="L37" s="55"/>
      <c r="M37" s="54"/>
      <c r="N37" s="55"/>
      <c r="O37" s="45"/>
    </row>
    <row r="38" spans="1:15" ht="13.5" thickTop="1">
      <c r="A38" s="355" t="s">
        <v>24</v>
      </c>
      <c r="B38" s="50" t="s">
        <v>94</v>
      </c>
      <c r="C38" s="162"/>
      <c r="D38" s="166"/>
      <c r="E38" s="357"/>
      <c r="F38" s="353"/>
      <c r="G38" s="171"/>
      <c r="H38" s="172"/>
      <c r="I38" s="58"/>
      <c r="J38" s="62"/>
      <c r="K38" s="62"/>
      <c r="L38" s="62"/>
      <c r="M38" s="62"/>
      <c r="N38" s="49"/>
      <c r="O38" s="45"/>
    </row>
    <row r="39" spans="1:15" ht="12.75">
      <c r="A39" s="356"/>
      <c r="B39" s="54" t="s">
        <v>95</v>
      </c>
      <c r="C39" s="86"/>
      <c r="D39" s="167"/>
      <c r="E39" s="358"/>
      <c r="F39" s="354"/>
      <c r="G39" s="384"/>
      <c r="H39" s="386"/>
      <c r="I39" s="54"/>
      <c r="J39" s="63"/>
      <c r="K39" s="63"/>
      <c r="L39" s="63"/>
      <c r="M39" s="63"/>
      <c r="N39" s="55"/>
      <c r="O39" s="45"/>
    </row>
    <row r="40" spans="1:15" ht="13.5" thickBot="1">
      <c r="A40" s="356"/>
      <c r="B40" s="54" t="s">
        <v>113</v>
      </c>
      <c r="C40" s="86"/>
      <c r="D40" s="169"/>
      <c r="E40" s="358"/>
      <c r="F40" s="354"/>
      <c r="G40" s="385"/>
      <c r="H40" s="387"/>
      <c r="I40" s="54"/>
      <c r="J40" s="63"/>
      <c r="K40" s="63"/>
      <c r="L40" s="63"/>
      <c r="M40" s="63"/>
      <c r="N40" s="55"/>
      <c r="O40" s="45"/>
    </row>
    <row r="41" spans="1:15" ht="12.75">
      <c r="A41" s="355" t="s">
        <v>25</v>
      </c>
      <c r="B41" s="58" t="s">
        <v>94</v>
      </c>
      <c r="C41" s="162"/>
      <c r="D41" s="166"/>
      <c r="E41" s="357"/>
      <c r="F41" s="353"/>
      <c r="G41" s="171"/>
      <c r="H41" s="172"/>
      <c r="I41" s="58"/>
      <c r="J41" s="49"/>
      <c r="K41" s="58"/>
      <c r="L41" s="49"/>
      <c r="M41" s="58"/>
      <c r="N41" s="49"/>
      <c r="O41" s="45"/>
    </row>
    <row r="42" spans="1:15" ht="12.75">
      <c r="A42" s="356"/>
      <c r="B42" s="54" t="s">
        <v>95</v>
      </c>
      <c r="C42" s="161"/>
      <c r="D42" s="167"/>
      <c r="E42" s="358"/>
      <c r="F42" s="354"/>
      <c r="G42" s="384"/>
      <c r="H42" s="386"/>
      <c r="I42" s="54"/>
      <c r="J42" s="55"/>
      <c r="K42" s="54"/>
      <c r="L42" s="55"/>
      <c r="M42" s="54"/>
      <c r="N42" s="55"/>
      <c r="O42" s="45"/>
    </row>
    <row r="43" spans="1:15" ht="12" customHeight="1" thickBot="1">
      <c r="A43" s="356"/>
      <c r="B43" s="54" t="s">
        <v>94</v>
      </c>
      <c r="C43" s="86"/>
      <c r="D43" s="169"/>
      <c r="E43" s="358"/>
      <c r="F43" s="354"/>
      <c r="G43" s="385"/>
      <c r="H43" s="387"/>
      <c r="I43" s="54"/>
      <c r="J43" s="55"/>
      <c r="K43" s="54"/>
      <c r="L43" s="55"/>
      <c r="M43" s="54"/>
      <c r="N43" s="55"/>
      <c r="O43" s="45"/>
    </row>
    <row r="44" spans="1:15" ht="12.75">
      <c r="A44" s="404" t="s">
        <v>26</v>
      </c>
      <c r="B44" s="68" t="s">
        <v>94</v>
      </c>
      <c r="C44" s="162"/>
      <c r="D44" s="166"/>
      <c r="E44" s="401"/>
      <c r="F44" s="393"/>
      <c r="G44" s="171"/>
      <c r="H44" s="172"/>
      <c r="I44" s="133"/>
      <c r="J44" s="147"/>
      <c r="K44" s="145"/>
      <c r="L44" s="147"/>
      <c r="M44" s="145"/>
      <c r="N44" s="139"/>
      <c r="O44" s="45"/>
    </row>
    <row r="45" spans="1:15" ht="12.75">
      <c r="A45" s="405"/>
      <c r="B45" s="69" t="s">
        <v>95</v>
      </c>
      <c r="C45" s="161"/>
      <c r="D45" s="167"/>
      <c r="E45" s="402"/>
      <c r="F45" s="354"/>
      <c r="G45" s="388"/>
      <c r="H45" s="386"/>
      <c r="I45" s="123"/>
      <c r="J45" s="55"/>
      <c r="K45" s="54"/>
      <c r="L45" s="55"/>
      <c r="M45" s="54"/>
      <c r="N45" s="140"/>
      <c r="O45" s="45"/>
    </row>
    <row r="46" spans="1:15" ht="13.5" thickBot="1">
      <c r="A46" s="406"/>
      <c r="B46" s="142" t="s">
        <v>94</v>
      </c>
      <c r="C46" s="86"/>
      <c r="D46" s="169"/>
      <c r="E46" s="403"/>
      <c r="F46" s="394"/>
      <c r="G46" s="389"/>
      <c r="H46" s="387"/>
      <c r="I46" s="134"/>
      <c r="J46" s="148"/>
      <c r="K46" s="146"/>
      <c r="L46" s="148"/>
      <c r="M46" s="146"/>
      <c r="N46" s="141"/>
      <c r="O46" s="45"/>
    </row>
    <row r="47" spans="1:15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5"/>
    </row>
    <row r="48" spans="1:15" s="26" customFormat="1" ht="12.75">
      <c r="A48" s="399" t="s">
        <v>32</v>
      </c>
      <c r="B48" s="399"/>
      <c r="C48" s="399"/>
      <c r="D48" s="40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5"/>
    </row>
    <row r="49" spans="1:14" s="26" customFormat="1" ht="12.75">
      <c r="A49" s="22"/>
      <c r="B49" s="21" t="s">
        <v>33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26" customFormat="1" ht="12.75">
      <c r="A50" s="22"/>
      <c r="B50" s="319" t="s">
        <v>35</v>
      </c>
      <c r="C50" s="319"/>
      <c r="D50" s="319"/>
      <c r="E50" s="320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26" customFormat="1" ht="12.75">
      <c r="A51" s="22"/>
      <c r="B51" s="319" t="s">
        <v>34</v>
      </c>
      <c r="C51" s="319"/>
      <c r="D51" s="319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26" customFormat="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7" ht="14.25">
      <c r="A53" s="19"/>
      <c r="B53" s="19"/>
      <c r="C53" s="19"/>
      <c r="D53" s="19"/>
      <c r="E53" s="19"/>
      <c r="F53" s="19"/>
      <c r="G53" s="19"/>
    </row>
    <row r="54" spans="1:7" ht="14.25">
      <c r="A54" s="19"/>
      <c r="B54" s="19"/>
      <c r="C54" s="19"/>
      <c r="D54" s="19"/>
      <c r="E54" s="19"/>
      <c r="F54" s="19"/>
      <c r="G54" s="19"/>
    </row>
  </sheetData>
  <sheetProtection/>
  <mergeCells count="79"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B51:D51"/>
    <mergeCell ref="A41:A43"/>
    <mergeCell ref="E41:E43"/>
    <mergeCell ref="A44:A46"/>
    <mergeCell ref="E44:E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9:C10"/>
    <mergeCell ref="G9:H9"/>
    <mergeCell ref="G12:G13"/>
    <mergeCell ref="H12:H13"/>
    <mergeCell ref="D9:D10"/>
    <mergeCell ref="E9:E10"/>
    <mergeCell ref="F9:F1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A32:A34"/>
    <mergeCell ref="F41:F43"/>
    <mergeCell ref="F38:F40"/>
    <mergeCell ref="E32:E34"/>
    <mergeCell ref="F32:F34"/>
    <mergeCell ref="F35:F37"/>
    <mergeCell ref="E38:E40"/>
    <mergeCell ref="G30:G31"/>
    <mergeCell ref="G24:G25"/>
    <mergeCell ref="G33:G34"/>
    <mergeCell ref="H33:H34"/>
    <mergeCell ref="H27:H28"/>
    <mergeCell ref="H30:H31"/>
    <mergeCell ref="G15:G16"/>
    <mergeCell ref="G8:N8"/>
    <mergeCell ref="F11:F13"/>
    <mergeCell ref="E8:F8"/>
    <mergeCell ref="H15:H16"/>
    <mergeCell ref="F14:F16"/>
    <mergeCell ref="F17:F19"/>
    <mergeCell ref="E20:E22"/>
    <mergeCell ref="F20:F22"/>
    <mergeCell ref="E14:E16"/>
    <mergeCell ref="G45:G46"/>
    <mergeCell ref="H45:H46"/>
    <mergeCell ref="H18:H19"/>
    <mergeCell ref="H21:H22"/>
    <mergeCell ref="G21:G22"/>
    <mergeCell ref="G18:G19"/>
    <mergeCell ref="G36:G37"/>
    <mergeCell ref="H36:H37"/>
    <mergeCell ref="H24:H25"/>
    <mergeCell ref="G27:G28"/>
    <mergeCell ref="G39:G40"/>
    <mergeCell ref="H39:H40"/>
    <mergeCell ref="G42:G43"/>
    <mergeCell ref="H42:H43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24" customFormat="1" ht="15">
      <c r="A1" s="18" t="s">
        <v>41</v>
      </c>
      <c r="B1" s="16" t="s">
        <v>104</v>
      </c>
      <c r="C1" s="16"/>
      <c r="E1" s="17"/>
      <c r="F1" s="17">
        <v>50476</v>
      </c>
      <c r="G1" s="17"/>
      <c r="H1" s="16" t="s">
        <v>29</v>
      </c>
      <c r="I1" s="16"/>
      <c r="J1" s="16"/>
      <c r="K1" s="17">
        <v>967</v>
      </c>
      <c r="L1" s="17"/>
      <c r="M1" s="17"/>
    </row>
    <row r="2" spans="1:13" s="24" customFormat="1" ht="15">
      <c r="A2" s="16" t="s">
        <v>1</v>
      </c>
      <c r="B2" s="16" t="s">
        <v>92</v>
      </c>
      <c r="C2" s="16"/>
      <c r="E2" s="17"/>
      <c r="F2" s="17">
        <v>50475</v>
      </c>
      <c r="G2" s="17"/>
      <c r="H2" s="16" t="s">
        <v>2</v>
      </c>
      <c r="I2" s="16"/>
      <c r="J2" s="16"/>
      <c r="K2" s="17">
        <v>7</v>
      </c>
      <c r="L2" s="17"/>
      <c r="M2" s="17"/>
    </row>
    <row r="3" spans="1:13" s="24" customFormat="1" ht="15">
      <c r="A3" s="16" t="s">
        <v>0</v>
      </c>
      <c r="B3" s="16" t="s">
        <v>38</v>
      </c>
      <c r="C3" s="16"/>
      <c r="E3" s="17"/>
      <c r="F3" s="17"/>
      <c r="G3" s="17"/>
      <c r="H3" s="16" t="s">
        <v>3</v>
      </c>
      <c r="I3" s="16"/>
      <c r="J3" s="16"/>
      <c r="K3" s="17">
        <v>2</v>
      </c>
      <c r="L3" s="17"/>
      <c r="M3" s="17"/>
    </row>
    <row r="4" spans="1:14" s="24" customFormat="1" ht="15">
      <c r="A4" s="16" t="s">
        <v>4</v>
      </c>
      <c r="B4" s="16">
        <v>162</v>
      </c>
      <c r="C4" s="16"/>
      <c r="D4" s="17"/>
      <c r="E4" s="17"/>
      <c r="F4" s="17"/>
      <c r="G4" s="17"/>
      <c r="H4" s="16" t="s">
        <v>31</v>
      </c>
      <c r="I4" s="16"/>
      <c r="J4" s="16"/>
      <c r="K4" s="32" t="s">
        <v>62</v>
      </c>
      <c r="L4" s="20"/>
      <c r="M4" s="20"/>
      <c r="N4" s="20"/>
    </row>
    <row r="5" spans="1:13" ht="15" thickBot="1">
      <c r="A5" s="15"/>
      <c r="B5" s="15"/>
      <c r="C5" s="15"/>
      <c r="D5" s="15"/>
      <c r="E5" s="15"/>
      <c r="F5" s="15"/>
      <c r="G5" s="15"/>
      <c r="H5" s="15"/>
      <c r="I5" s="15"/>
      <c r="J5" s="34"/>
      <c r="K5" s="34" t="s">
        <v>65</v>
      </c>
      <c r="L5" s="34"/>
      <c r="M5" s="15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323" t="s">
        <v>27</v>
      </c>
      <c r="H9" s="324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290"/>
      <c r="B10" s="424"/>
      <c r="C10" s="331"/>
      <c r="D10" s="293"/>
      <c r="E10" s="420"/>
      <c r="F10" s="293"/>
      <c r="G10" s="11" t="s">
        <v>114</v>
      </c>
      <c r="H10" s="3" t="s">
        <v>9</v>
      </c>
      <c r="I10" s="9" t="s">
        <v>12</v>
      </c>
      <c r="J10" s="10" t="s">
        <v>9</v>
      </c>
      <c r="K10" s="9" t="s">
        <v>10</v>
      </c>
      <c r="L10" s="10" t="s">
        <v>9</v>
      </c>
      <c r="M10" s="9" t="s">
        <v>30</v>
      </c>
      <c r="N10" s="10" t="s">
        <v>9</v>
      </c>
    </row>
    <row r="11" spans="1:14" ht="15.75" customHeight="1" thickTop="1">
      <c r="A11" s="425" t="s">
        <v>16</v>
      </c>
      <c r="B11" s="79" t="s">
        <v>94</v>
      </c>
      <c r="C11" s="241">
        <v>1780</v>
      </c>
      <c r="D11" s="166">
        <f>(9.7+3.879+0.437+0.015)*1.075*1.2</f>
        <v>18.09999</v>
      </c>
      <c r="E11" s="414">
        <v>35</v>
      </c>
      <c r="F11" s="421">
        <v>63.99</v>
      </c>
      <c r="G11" s="14">
        <v>801.96</v>
      </c>
      <c r="H11" s="173">
        <v>56.19</v>
      </c>
      <c r="I11" s="94"/>
      <c r="J11" s="95"/>
      <c r="K11" s="94"/>
      <c r="L11" s="95"/>
      <c r="M11" s="94"/>
      <c r="N11" s="95"/>
    </row>
    <row r="12" spans="1:14" ht="15.75" customHeight="1">
      <c r="A12" s="426"/>
      <c r="B12" s="82" t="s">
        <v>101</v>
      </c>
      <c r="C12" s="125">
        <v>0</v>
      </c>
      <c r="D12" s="167">
        <f>(6.15+0.97+0.437+0.015)*1.075*1.2</f>
        <v>9.767879999999998</v>
      </c>
      <c r="E12" s="415"/>
      <c r="F12" s="422"/>
      <c r="G12" s="429">
        <v>16104</v>
      </c>
      <c r="H12" s="431">
        <v>6.91</v>
      </c>
      <c r="I12" s="72"/>
      <c r="J12" s="99"/>
      <c r="K12" s="72"/>
      <c r="L12" s="99"/>
      <c r="M12" s="72"/>
      <c r="N12" s="99"/>
    </row>
    <row r="13" spans="1:14" ht="15.75" customHeight="1" thickBot="1">
      <c r="A13" s="426"/>
      <c r="B13" s="82" t="s">
        <v>113</v>
      </c>
      <c r="C13" s="246">
        <v>17.25</v>
      </c>
      <c r="D13" s="169">
        <f>54.258*1.075*1.2</f>
        <v>69.99282</v>
      </c>
      <c r="E13" s="416"/>
      <c r="F13" s="423"/>
      <c r="G13" s="430"/>
      <c r="H13" s="432"/>
      <c r="I13" s="135"/>
      <c r="J13" s="100"/>
      <c r="K13" s="135"/>
      <c r="L13" s="100"/>
      <c r="M13" s="135"/>
      <c r="N13" s="100"/>
    </row>
    <row r="14" spans="1:14" ht="15" customHeight="1" thickTop="1">
      <c r="A14" s="410" t="s">
        <v>17</v>
      </c>
      <c r="B14" s="79" t="s">
        <v>94</v>
      </c>
      <c r="C14" s="158">
        <v>1740</v>
      </c>
      <c r="D14" s="166">
        <f>(9.7+3.879+0.437+0.015)*1.075*1.2</f>
        <v>18.09999</v>
      </c>
      <c r="E14" s="361">
        <v>42</v>
      </c>
      <c r="F14" s="409">
        <v>63.99</v>
      </c>
      <c r="G14" s="14">
        <v>801.96</v>
      </c>
      <c r="H14" s="173">
        <v>56.19</v>
      </c>
      <c r="I14" s="6"/>
      <c r="J14" s="125"/>
      <c r="K14" s="94"/>
      <c r="L14" s="95"/>
      <c r="M14" s="94"/>
      <c r="N14" s="95"/>
    </row>
    <row r="15" spans="1:14" ht="15" customHeight="1">
      <c r="A15" s="410"/>
      <c r="B15" s="82" t="s">
        <v>101</v>
      </c>
      <c r="C15" s="90">
        <v>0</v>
      </c>
      <c r="D15" s="167">
        <f>(6.15+0.97+0.437+0.015)*1.075*1.2</f>
        <v>9.767879999999998</v>
      </c>
      <c r="E15" s="303"/>
      <c r="F15" s="409"/>
      <c r="G15" s="429">
        <v>14472</v>
      </c>
      <c r="H15" s="431">
        <v>6.91</v>
      </c>
      <c r="I15" s="6"/>
      <c r="J15" s="125"/>
      <c r="K15" s="72"/>
      <c r="L15" s="99"/>
      <c r="M15" s="72"/>
      <c r="N15" s="99"/>
    </row>
    <row r="16" spans="1:14" ht="15" customHeight="1" thickBot="1">
      <c r="A16" s="410"/>
      <c r="B16" s="82" t="s">
        <v>113</v>
      </c>
      <c r="C16" s="89">
        <v>17.25</v>
      </c>
      <c r="D16" s="169">
        <f>54.258*1.075*1.2</f>
        <v>69.99282</v>
      </c>
      <c r="E16" s="303"/>
      <c r="F16" s="409"/>
      <c r="G16" s="430"/>
      <c r="H16" s="432"/>
      <c r="I16" s="6"/>
      <c r="J16" s="125"/>
      <c r="K16" s="135"/>
      <c r="L16" s="100"/>
      <c r="M16" s="135"/>
      <c r="N16" s="100"/>
    </row>
    <row r="17" spans="1:14" ht="13.5" thickTop="1">
      <c r="A17" s="410" t="s">
        <v>18</v>
      </c>
      <c r="B17" s="79" t="s">
        <v>94</v>
      </c>
      <c r="C17" s="158">
        <v>1880</v>
      </c>
      <c r="D17" s="166">
        <f>(9.7+3.879+0.437+0.015)*1.075*1.2</f>
        <v>18.09999</v>
      </c>
      <c r="E17" s="418">
        <f>48</f>
        <v>48</v>
      </c>
      <c r="F17" s="409">
        <v>63.99</v>
      </c>
      <c r="G17" s="14">
        <v>801.96</v>
      </c>
      <c r="H17" s="173">
        <v>56.19</v>
      </c>
      <c r="I17" s="94"/>
      <c r="J17" s="95"/>
      <c r="K17" s="94"/>
      <c r="L17" s="95"/>
      <c r="M17" s="94"/>
      <c r="N17" s="95"/>
    </row>
    <row r="18" spans="1:14" ht="12.75">
      <c r="A18" s="410"/>
      <c r="B18" s="82" t="s">
        <v>101</v>
      </c>
      <c r="C18" s="90">
        <v>0</v>
      </c>
      <c r="D18" s="167">
        <f>(6.15+0.97+0.437+0.015)*1.075*1.2</f>
        <v>9.767879999999998</v>
      </c>
      <c r="E18" s="418"/>
      <c r="F18" s="409"/>
      <c r="G18" s="429">
        <v>18056</v>
      </c>
      <c r="H18" s="431">
        <v>6.91</v>
      </c>
      <c r="I18" s="72"/>
      <c r="J18" s="99"/>
      <c r="K18" s="72"/>
      <c r="L18" s="99"/>
      <c r="M18" s="72"/>
      <c r="N18" s="99"/>
    </row>
    <row r="19" spans="1:14" ht="13.5" thickBot="1">
      <c r="A19" s="410"/>
      <c r="B19" s="82" t="s">
        <v>113</v>
      </c>
      <c r="C19" s="89">
        <v>17.25</v>
      </c>
      <c r="D19" s="169">
        <f>54.258*1.075*1.2</f>
        <v>69.99282</v>
      </c>
      <c r="E19" s="418"/>
      <c r="F19" s="409"/>
      <c r="G19" s="430"/>
      <c r="H19" s="432"/>
      <c r="I19" s="135"/>
      <c r="J19" s="100"/>
      <c r="K19" s="135"/>
      <c r="L19" s="100"/>
      <c r="M19" s="135"/>
      <c r="N19" s="100"/>
    </row>
    <row r="20" spans="1:14" ht="13.5" thickTop="1">
      <c r="A20" s="407" t="s">
        <v>19</v>
      </c>
      <c r="B20" s="79" t="s">
        <v>94</v>
      </c>
      <c r="C20" s="158">
        <v>1640</v>
      </c>
      <c r="D20" s="166">
        <f>(9.7+3.879+0.437+0.015)*1.075*1.2</f>
        <v>18.09999</v>
      </c>
      <c r="E20" s="418">
        <v>46</v>
      </c>
      <c r="F20" s="409">
        <v>63.99</v>
      </c>
      <c r="G20" s="14">
        <v>801.96</v>
      </c>
      <c r="H20" s="173">
        <v>56.19</v>
      </c>
      <c r="I20" s="6"/>
      <c r="J20" s="7"/>
      <c r="K20" s="6"/>
      <c r="L20" s="7"/>
      <c r="M20" s="6"/>
      <c r="N20" s="7"/>
    </row>
    <row r="21" spans="1:14" ht="12.75">
      <c r="A21" s="408"/>
      <c r="B21" s="82" t="s">
        <v>101</v>
      </c>
      <c r="C21" s="90">
        <v>0</v>
      </c>
      <c r="D21" s="167">
        <f>(6.15+0.97+0.437+0.015)*1.075*1.2</f>
        <v>9.767879999999998</v>
      </c>
      <c r="E21" s="418"/>
      <c r="F21" s="409"/>
      <c r="G21" s="429">
        <v>11252</v>
      </c>
      <c r="H21" s="431">
        <v>6.91</v>
      </c>
      <c r="I21" s="6"/>
      <c r="J21" s="7"/>
      <c r="K21" s="6"/>
      <c r="L21" s="7"/>
      <c r="M21" s="6"/>
      <c r="N21" s="7"/>
    </row>
    <row r="22" spans="1:14" ht="13.5" thickBot="1">
      <c r="A22" s="408"/>
      <c r="B22" s="82" t="s">
        <v>113</v>
      </c>
      <c r="C22" s="89">
        <v>17.25</v>
      </c>
      <c r="D22" s="169">
        <f>54.258*1.075*1.2</f>
        <v>69.99282</v>
      </c>
      <c r="E22" s="418"/>
      <c r="F22" s="409"/>
      <c r="G22" s="430"/>
      <c r="H22" s="432"/>
      <c r="I22" s="6"/>
      <c r="J22" s="7"/>
      <c r="K22" s="6"/>
      <c r="L22" s="7"/>
      <c r="M22" s="6"/>
      <c r="N22" s="7"/>
    </row>
    <row r="23" spans="1:14" ht="13.5" thickTop="1">
      <c r="A23" s="407" t="s">
        <v>20</v>
      </c>
      <c r="B23" s="79" t="s">
        <v>94</v>
      </c>
      <c r="C23" s="158">
        <v>1200</v>
      </c>
      <c r="D23" s="166">
        <f>(9.7+3.879+0.437+0.015)*1.075*1.2</f>
        <v>18.09999</v>
      </c>
      <c r="E23" s="418">
        <v>39</v>
      </c>
      <c r="F23" s="409">
        <v>63.99</v>
      </c>
      <c r="G23" s="14">
        <v>801.96</v>
      </c>
      <c r="H23" s="173">
        <v>56.19</v>
      </c>
      <c r="I23" s="9"/>
      <c r="J23" s="10"/>
      <c r="K23" s="9"/>
      <c r="L23" s="10"/>
      <c r="M23" s="9"/>
      <c r="N23" s="10"/>
    </row>
    <row r="24" spans="1:14" ht="12.75">
      <c r="A24" s="408"/>
      <c r="B24" s="82" t="s">
        <v>101</v>
      </c>
      <c r="C24" s="90">
        <v>0</v>
      </c>
      <c r="D24" s="167">
        <f>(6.15+0.97+0.437+0.015)*1.075*1.2</f>
        <v>9.767879999999998</v>
      </c>
      <c r="E24" s="418"/>
      <c r="F24" s="409"/>
      <c r="G24" s="429">
        <v>0</v>
      </c>
      <c r="H24" s="431">
        <v>6.91</v>
      </c>
      <c r="I24" s="6"/>
      <c r="J24" s="7"/>
      <c r="K24" s="6"/>
      <c r="L24" s="7"/>
      <c r="M24" s="6"/>
      <c r="N24" s="7"/>
    </row>
    <row r="25" spans="1:14" ht="13.5" thickBot="1">
      <c r="A25" s="408"/>
      <c r="B25" s="82" t="s">
        <v>113</v>
      </c>
      <c r="C25" s="89">
        <v>17.25</v>
      </c>
      <c r="D25" s="169">
        <f>54.258*1.075*1.2</f>
        <v>69.99282</v>
      </c>
      <c r="E25" s="418"/>
      <c r="F25" s="409"/>
      <c r="G25" s="430"/>
      <c r="H25" s="432"/>
      <c r="I25" s="6"/>
      <c r="J25" s="7"/>
      <c r="K25" s="6"/>
      <c r="L25" s="7"/>
      <c r="M25" s="6"/>
      <c r="N25" s="7"/>
    </row>
    <row r="26" spans="1:14" ht="13.5" thickTop="1">
      <c r="A26" s="407" t="s">
        <v>68</v>
      </c>
      <c r="B26" s="79" t="s">
        <v>94</v>
      </c>
      <c r="C26" s="158"/>
      <c r="D26" s="166"/>
      <c r="E26" s="418"/>
      <c r="F26" s="409"/>
      <c r="G26" s="14"/>
      <c r="H26" s="173"/>
      <c r="I26" s="9"/>
      <c r="J26" s="10"/>
      <c r="K26" s="9"/>
      <c r="L26" s="10"/>
      <c r="M26" s="9"/>
      <c r="N26" s="10"/>
    </row>
    <row r="27" spans="1:14" ht="12.75">
      <c r="A27" s="408"/>
      <c r="B27" s="82" t="s">
        <v>101</v>
      </c>
      <c r="C27" s="90"/>
      <c r="D27" s="167"/>
      <c r="E27" s="418"/>
      <c r="F27" s="409"/>
      <c r="G27" s="433"/>
      <c r="H27" s="431"/>
      <c r="I27" s="6"/>
      <c r="J27" s="7"/>
      <c r="K27" s="6"/>
      <c r="L27" s="7"/>
      <c r="M27" s="6"/>
      <c r="N27" s="7"/>
    </row>
    <row r="28" spans="1:14" ht="13.5" thickBot="1">
      <c r="A28" s="408"/>
      <c r="B28" s="82" t="s">
        <v>113</v>
      </c>
      <c r="C28" s="89"/>
      <c r="D28" s="169"/>
      <c r="E28" s="418"/>
      <c r="F28" s="409"/>
      <c r="G28" s="434"/>
      <c r="H28" s="432"/>
      <c r="I28" s="6"/>
      <c r="J28" s="7"/>
      <c r="K28" s="6"/>
      <c r="L28" s="7"/>
      <c r="M28" s="6"/>
      <c r="N28" s="7"/>
    </row>
    <row r="29" spans="1:14" ht="13.5" thickTop="1">
      <c r="A29" s="407" t="s">
        <v>69</v>
      </c>
      <c r="B29" s="111" t="s">
        <v>94</v>
      </c>
      <c r="C29" s="158"/>
      <c r="D29" s="166"/>
      <c r="E29" s="427"/>
      <c r="F29" s="336"/>
      <c r="G29" s="14"/>
      <c r="H29" s="173"/>
      <c r="I29" s="9"/>
      <c r="J29" s="10"/>
      <c r="K29" s="9"/>
      <c r="L29" s="10"/>
      <c r="M29" s="9"/>
      <c r="N29" s="10"/>
    </row>
    <row r="30" spans="1:14" ht="12.75">
      <c r="A30" s="408"/>
      <c r="B30" s="112" t="s">
        <v>101</v>
      </c>
      <c r="C30" s="90"/>
      <c r="D30" s="167"/>
      <c r="E30" s="428"/>
      <c r="F30" s="435"/>
      <c r="G30" s="433"/>
      <c r="H30" s="431"/>
      <c r="I30" s="6"/>
      <c r="J30" s="7"/>
      <c r="K30" s="6"/>
      <c r="L30" s="7"/>
      <c r="M30" s="6"/>
      <c r="N30" s="7"/>
    </row>
    <row r="31" spans="1:14" ht="13.5" thickBot="1">
      <c r="A31" s="408"/>
      <c r="B31" s="112" t="s">
        <v>113</v>
      </c>
      <c r="C31" s="89"/>
      <c r="D31" s="169"/>
      <c r="E31" s="428"/>
      <c r="F31" s="435"/>
      <c r="G31" s="434"/>
      <c r="H31" s="432"/>
      <c r="I31" s="6"/>
      <c r="J31" s="7"/>
      <c r="K31" s="6"/>
      <c r="L31" s="7"/>
      <c r="M31" s="6"/>
      <c r="N31" s="7"/>
    </row>
    <row r="32" spans="1:14" ht="13.5" thickTop="1">
      <c r="A32" s="407" t="s">
        <v>22</v>
      </c>
      <c r="B32" s="111" t="s">
        <v>94</v>
      </c>
      <c r="C32" s="118"/>
      <c r="D32" s="166"/>
      <c r="E32" s="427"/>
      <c r="F32" s="336"/>
      <c r="G32" s="14"/>
      <c r="H32" s="173"/>
      <c r="I32" s="107"/>
      <c r="J32" s="114"/>
      <c r="K32" s="107"/>
      <c r="L32" s="114"/>
      <c r="M32" s="107"/>
      <c r="N32" s="114"/>
    </row>
    <row r="33" spans="1:14" ht="12.75" customHeight="1">
      <c r="A33" s="408"/>
      <c r="B33" s="112" t="s">
        <v>101</v>
      </c>
      <c r="C33" s="67"/>
      <c r="D33" s="167"/>
      <c r="E33" s="428"/>
      <c r="F33" s="435"/>
      <c r="G33" s="433"/>
      <c r="H33" s="431"/>
      <c r="I33" s="108"/>
      <c r="J33" s="115"/>
      <c r="K33" s="108"/>
      <c r="L33" s="115"/>
      <c r="M33" s="108"/>
      <c r="N33" s="115"/>
    </row>
    <row r="34" spans="1:14" ht="12.75" customHeight="1" thickBot="1">
      <c r="A34" s="408"/>
      <c r="B34" s="112" t="s">
        <v>113</v>
      </c>
      <c r="C34" s="113"/>
      <c r="D34" s="169"/>
      <c r="E34" s="428"/>
      <c r="F34" s="435"/>
      <c r="G34" s="434"/>
      <c r="H34" s="432"/>
      <c r="I34" s="109"/>
      <c r="J34" s="116"/>
      <c r="K34" s="109"/>
      <c r="L34" s="116"/>
      <c r="M34" s="109"/>
      <c r="N34" s="116"/>
    </row>
    <row r="35" spans="1:14" ht="12.75" customHeight="1" thickTop="1">
      <c r="A35" s="407" t="s">
        <v>23</v>
      </c>
      <c r="B35" s="79" t="s">
        <v>94</v>
      </c>
      <c r="C35" s="118"/>
      <c r="D35" s="166"/>
      <c r="E35" s="427"/>
      <c r="F35" s="336"/>
      <c r="G35" s="14"/>
      <c r="H35" s="173"/>
      <c r="I35" s="107"/>
      <c r="J35" s="114"/>
      <c r="K35" s="107"/>
      <c r="L35" s="114"/>
      <c r="M35" s="107"/>
      <c r="N35" s="114"/>
    </row>
    <row r="36" spans="1:14" ht="12.75" customHeight="1">
      <c r="A36" s="408"/>
      <c r="B36" s="82" t="s">
        <v>101</v>
      </c>
      <c r="C36" s="67"/>
      <c r="D36" s="167"/>
      <c r="E36" s="428"/>
      <c r="F36" s="435"/>
      <c r="G36" s="433"/>
      <c r="H36" s="431"/>
      <c r="I36" s="108"/>
      <c r="J36" s="115"/>
      <c r="K36" s="108"/>
      <c r="L36" s="115"/>
      <c r="M36" s="108"/>
      <c r="N36" s="115"/>
    </row>
    <row r="37" spans="1:14" ht="12.75" customHeight="1" thickBot="1">
      <c r="A37" s="408"/>
      <c r="B37" s="82" t="s">
        <v>113</v>
      </c>
      <c r="C37" s="113"/>
      <c r="D37" s="169"/>
      <c r="E37" s="428"/>
      <c r="F37" s="435"/>
      <c r="G37" s="434"/>
      <c r="H37" s="432"/>
      <c r="I37" s="109"/>
      <c r="J37" s="116"/>
      <c r="K37" s="109"/>
      <c r="L37" s="116"/>
      <c r="M37" s="109"/>
      <c r="N37" s="116"/>
    </row>
    <row r="38" spans="1:14" ht="13.5" thickTop="1">
      <c r="A38" s="407" t="s">
        <v>24</v>
      </c>
      <c r="B38" s="111" t="s">
        <v>94</v>
      </c>
      <c r="C38" s="240"/>
      <c r="D38" s="166"/>
      <c r="E38" s="345"/>
      <c r="F38" s="336"/>
      <c r="G38" s="14"/>
      <c r="H38" s="173"/>
      <c r="I38" s="107"/>
      <c r="J38" s="114"/>
      <c r="K38" s="107"/>
      <c r="L38" s="114"/>
      <c r="M38" s="107"/>
      <c r="N38" s="114"/>
    </row>
    <row r="39" spans="1:14" ht="15" customHeight="1">
      <c r="A39" s="408"/>
      <c r="B39" s="112" t="s">
        <v>101</v>
      </c>
      <c r="C39" s="108"/>
      <c r="D39" s="167"/>
      <c r="E39" s="417"/>
      <c r="F39" s="435"/>
      <c r="G39" s="433"/>
      <c r="H39" s="431"/>
      <c r="I39" s="108"/>
      <c r="J39" s="115"/>
      <c r="K39" s="108"/>
      <c r="L39" s="115"/>
      <c r="M39" s="108"/>
      <c r="N39" s="115"/>
    </row>
    <row r="40" spans="1:14" ht="15" customHeight="1" thickBot="1">
      <c r="A40" s="408"/>
      <c r="B40" s="112" t="s">
        <v>113</v>
      </c>
      <c r="C40" s="108"/>
      <c r="D40" s="169"/>
      <c r="E40" s="417"/>
      <c r="F40" s="435"/>
      <c r="G40" s="434"/>
      <c r="H40" s="432"/>
      <c r="I40" s="109"/>
      <c r="J40" s="116"/>
      <c r="K40" s="109"/>
      <c r="L40" s="116"/>
      <c r="M40" s="109"/>
      <c r="N40" s="116"/>
    </row>
    <row r="41" spans="1:14" ht="13.5" thickTop="1">
      <c r="A41" s="407" t="s">
        <v>25</v>
      </c>
      <c r="B41" s="111" t="s">
        <v>94</v>
      </c>
      <c r="C41" s="241"/>
      <c r="D41" s="166"/>
      <c r="E41" s="345"/>
      <c r="F41" s="336"/>
      <c r="G41" s="14"/>
      <c r="H41" s="173"/>
      <c r="I41" s="107"/>
      <c r="J41" s="114"/>
      <c r="K41" s="107"/>
      <c r="L41" s="114"/>
      <c r="M41" s="107"/>
      <c r="N41" s="114"/>
    </row>
    <row r="42" spans="1:14" ht="15" customHeight="1">
      <c r="A42" s="408"/>
      <c r="B42" s="112" t="s">
        <v>101</v>
      </c>
      <c r="C42" s="125"/>
      <c r="D42" s="167"/>
      <c r="E42" s="417"/>
      <c r="F42" s="435"/>
      <c r="G42" s="433"/>
      <c r="H42" s="431"/>
      <c r="I42" s="108"/>
      <c r="J42" s="115"/>
      <c r="K42" s="108"/>
      <c r="L42" s="115"/>
      <c r="M42" s="108"/>
      <c r="N42" s="115"/>
    </row>
    <row r="43" spans="1:14" ht="15" customHeight="1" thickBot="1">
      <c r="A43" s="408"/>
      <c r="B43" s="112" t="s">
        <v>113</v>
      </c>
      <c r="C43" s="246"/>
      <c r="D43" s="169"/>
      <c r="E43" s="417"/>
      <c r="F43" s="435"/>
      <c r="G43" s="434"/>
      <c r="H43" s="432"/>
      <c r="I43" s="109"/>
      <c r="J43" s="116"/>
      <c r="K43" s="109"/>
      <c r="L43" s="116"/>
      <c r="M43" s="109"/>
      <c r="N43" s="116"/>
    </row>
    <row r="44" spans="1:14" ht="13.5" thickTop="1">
      <c r="A44" s="411" t="s">
        <v>26</v>
      </c>
      <c r="B44" s="111" t="s">
        <v>94</v>
      </c>
      <c r="C44" s="241"/>
      <c r="D44" s="166"/>
      <c r="E44" s="414"/>
      <c r="F44" s="421"/>
      <c r="G44" s="14"/>
      <c r="H44" s="173"/>
      <c r="I44" s="107"/>
      <c r="J44" s="114"/>
      <c r="K44" s="107"/>
      <c r="L44" s="114"/>
      <c r="M44" s="107"/>
      <c r="N44" s="114"/>
    </row>
    <row r="45" spans="1:14" ht="15" customHeight="1">
      <c r="A45" s="412"/>
      <c r="B45" s="112" t="s">
        <v>101</v>
      </c>
      <c r="C45" s="125"/>
      <c r="D45" s="167"/>
      <c r="E45" s="415"/>
      <c r="F45" s="422"/>
      <c r="G45" s="429"/>
      <c r="H45" s="431"/>
      <c r="I45" s="108"/>
      <c r="J45" s="115"/>
      <c r="K45" s="108"/>
      <c r="L45" s="115"/>
      <c r="M45" s="108"/>
      <c r="N45" s="115"/>
    </row>
    <row r="46" spans="1:14" ht="15" customHeight="1" thickBot="1">
      <c r="A46" s="413"/>
      <c r="B46" s="168" t="s">
        <v>113</v>
      </c>
      <c r="C46" s="246"/>
      <c r="D46" s="169"/>
      <c r="E46" s="416"/>
      <c r="F46" s="423"/>
      <c r="G46" s="430"/>
      <c r="H46" s="432"/>
      <c r="I46" s="109"/>
      <c r="J46" s="116"/>
      <c r="K46" s="109"/>
      <c r="L46" s="116"/>
      <c r="M46" s="109"/>
      <c r="N46" s="116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6" customFormat="1" ht="12.75">
      <c r="A48" s="319" t="s">
        <v>32</v>
      </c>
      <c r="B48" s="319"/>
      <c r="C48" s="319"/>
      <c r="D48" s="320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26" customFormat="1" ht="12.75">
      <c r="A49" s="22"/>
      <c r="B49" s="21" t="s">
        <v>33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26" customFormat="1" ht="12.75">
      <c r="A50" s="22"/>
      <c r="B50" s="319" t="s">
        <v>35</v>
      </c>
      <c r="C50" s="319"/>
      <c r="D50" s="319"/>
      <c r="E50" s="320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26" customFormat="1" ht="12.75">
      <c r="A51" s="22"/>
      <c r="B51" s="319" t="s">
        <v>34</v>
      </c>
      <c r="C51" s="319"/>
      <c r="D51" s="319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4.25">
      <c r="A52" s="15"/>
      <c r="B52" s="15"/>
      <c r="C52" s="15"/>
      <c r="D52" s="15"/>
      <c r="E52" s="15"/>
      <c r="F52" s="15"/>
      <c r="G52" s="15"/>
      <c r="H52" s="1"/>
      <c r="I52" s="1"/>
      <c r="J52" s="1"/>
      <c r="K52" s="1"/>
      <c r="L52" s="1"/>
      <c r="M52" s="1"/>
      <c r="N52" s="1"/>
    </row>
  </sheetData>
  <sheetProtection/>
  <mergeCells count="76">
    <mergeCell ref="G33:G34"/>
    <mergeCell ref="H33:H34"/>
    <mergeCell ref="G24:G25"/>
    <mergeCell ref="G27:G28"/>
    <mergeCell ref="H27:H28"/>
    <mergeCell ref="G30:G31"/>
    <mergeCell ref="H30:H31"/>
    <mergeCell ref="H24:H25"/>
    <mergeCell ref="G12:G13"/>
    <mergeCell ref="H12:H13"/>
    <mergeCell ref="G21:G22"/>
    <mergeCell ref="H21:H22"/>
    <mergeCell ref="G15:G16"/>
    <mergeCell ref="H15:H16"/>
    <mergeCell ref="G18:G19"/>
    <mergeCell ref="H18:H19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45:G46"/>
    <mergeCell ref="H45:H46"/>
    <mergeCell ref="G36:G37"/>
    <mergeCell ref="H36:H37"/>
    <mergeCell ref="G39:G40"/>
    <mergeCell ref="H39:H40"/>
    <mergeCell ref="G42:G43"/>
    <mergeCell ref="H42:H43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19" customFormat="1" ht="15">
      <c r="A1" s="18" t="s">
        <v>41</v>
      </c>
      <c r="B1" s="16" t="s">
        <v>46</v>
      </c>
      <c r="C1" s="16"/>
      <c r="D1" s="17"/>
      <c r="E1" s="17">
        <v>50190</v>
      </c>
      <c r="F1" s="17"/>
      <c r="G1" s="17"/>
      <c r="H1" s="16" t="s">
        <v>29</v>
      </c>
      <c r="I1" s="16"/>
      <c r="J1" s="16"/>
      <c r="K1" s="17">
        <v>946</v>
      </c>
      <c r="L1" s="17"/>
      <c r="M1" s="15"/>
    </row>
    <row r="2" spans="1:13" s="19" customFormat="1" ht="15">
      <c r="A2" s="16" t="s">
        <v>1</v>
      </c>
      <c r="B2" s="16" t="s">
        <v>54</v>
      </c>
      <c r="C2" s="16"/>
      <c r="D2" s="17"/>
      <c r="E2" s="17"/>
      <c r="F2" s="17"/>
      <c r="G2" s="17"/>
      <c r="H2" s="16" t="s">
        <v>2</v>
      </c>
      <c r="I2" s="16"/>
      <c r="J2" s="16"/>
      <c r="K2" s="17">
        <v>7</v>
      </c>
      <c r="L2" s="17"/>
      <c r="M2" s="15"/>
    </row>
    <row r="3" spans="1:13" s="19" customFormat="1" ht="15">
      <c r="A3" s="16" t="s">
        <v>0</v>
      </c>
      <c r="B3" s="16" t="s">
        <v>38</v>
      </c>
      <c r="C3" s="16"/>
      <c r="D3" s="17"/>
      <c r="E3" s="17"/>
      <c r="F3" s="17"/>
      <c r="G3" s="17"/>
      <c r="H3" s="16" t="s">
        <v>3</v>
      </c>
      <c r="I3" s="16"/>
      <c r="J3" s="16"/>
      <c r="K3" s="17">
        <v>3</v>
      </c>
      <c r="L3" s="17"/>
      <c r="M3" s="15"/>
    </row>
    <row r="4" spans="1:14" s="19" customFormat="1" ht="15">
      <c r="A4" s="16" t="s">
        <v>4</v>
      </c>
      <c r="B4" s="16">
        <v>184</v>
      </c>
      <c r="C4" s="16"/>
      <c r="D4" s="17"/>
      <c r="E4" s="17"/>
      <c r="F4" s="17"/>
      <c r="G4" s="17"/>
      <c r="H4" s="16" t="s">
        <v>31</v>
      </c>
      <c r="I4" s="16"/>
      <c r="J4" s="16"/>
      <c r="K4" s="32" t="s">
        <v>62</v>
      </c>
      <c r="L4" s="20"/>
      <c r="M4" s="20"/>
      <c r="N4" s="20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34"/>
      <c r="K5" s="34" t="s">
        <v>65</v>
      </c>
      <c r="L5" s="34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323" t="s">
        <v>27</v>
      </c>
      <c r="H9" s="324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290"/>
      <c r="B10" s="329"/>
      <c r="C10" s="417"/>
      <c r="D10" s="435"/>
      <c r="E10" s="420"/>
      <c r="F10" s="293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2" t="s">
        <v>16</v>
      </c>
      <c r="B11" s="230" t="s">
        <v>94</v>
      </c>
      <c r="C11" s="244">
        <v>2060</v>
      </c>
      <c r="D11" s="178">
        <f>(8.73+3.394+0.437+0.015)*1.075*1.2</f>
        <v>16.223039999999997</v>
      </c>
      <c r="E11" s="341">
        <v>33</v>
      </c>
      <c r="F11" s="437">
        <v>63.99</v>
      </c>
      <c r="G11" s="184">
        <v>846.5</v>
      </c>
      <c r="H11" s="179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340"/>
      <c r="B12" s="80" t="s">
        <v>111</v>
      </c>
      <c r="C12" s="245">
        <v>17.25</v>
      </c>
      <c r="D12" s="181">
        <f>54.258*1.075*1.2</f>
        <v>69.99282</v>
      </c>
      <c r="E12" s="436"/>
      <c r="F12" s="438"/>
      <c r="G12" s="251">
        <v>34973</v>
      </c>
      <c r="H12" s="182">
        <v>6.91</v>
      </c>
      <c r="I12" s="6"/>
      <c r="J12" s="7"/>
      <c r="K12" s="6"/>
      <c r="L12" s="7"/>
      <c r="M12" s="6"/>
      <c r="N12" s="7"/>
    </row>
    <row r="13" spans="1:14" ht="15" customHeight="1">
      <c r="A13" s="338" t="s">
        <v>17</v>
      </c>
      <c r="B13" s="79" t="s">
        <v>94</v>
      </c>
      <c r="C13" s="104">
        <v>1860</v>
      </c>
      <c r="D13" s="178">
        <f>(8.73+3.394+0.437+0.015)*1.075*1.2</f>
        <v>16.223039999999997</v>
      </c>
      <c r="E13" s="341">
        <f>42+1</f>
        <v>43</v>
      </c>
      <c r="F13" s="440">
        <v>63.99</v>
      </c>
      <c r="G13" s="184">
        <v>846.5</v>
      </c>
      <c r="H13" s="179">
        <v>56.19</v>
      </c>
      <c r="I13" s="9"/>
      <c r="J13" s="10"/>
      <c r="K13" s="9"/>
      <c r="L13" s="10"/>
      <c r="M13" s="9"/>
      <c r="N13" s="10"/>
    </row>
    <row r="14" spans="1:14" ht="15" customHeight="1" thickBot="1">
      <c r="A14" s="340"/>
      <c r="B14" s="80" t="s">
        <v>111</v>
      </c>
      <c r="C14" s="180">
        <v>17.25</v>
      </c>
      <c r="D14" s="181">
        <f>54.258*1.075*1.2</f>
        <v>69.99282</v>
      </c>
      <c r="E14" s="342"/>
      <c r="F14" s="441"/>
      <c r="G14" s="251">
        <v>40028</v>
      </c>
      <c r="H14" s="182">
        <v>6.91</v>
      </c>
      <c r="I14" s="12"/>
      <c r="J14" s="13"/>
      <c r="K14" s="12"/>
      <c r="L14" s="13"/>
      <c r="M14" s="12"/>
      <c r="N14" s="13"/>
    </row>
    <row r="15" spans="1:14" ht="15" customHeight="1">
      <c r="A15" s="338" t="s">
        <v>18</v>
      </c>
      <c r="B15" s="79" t="s">
        <v>94</v>
      </c>
      <c r="C15" s="104">
        <v>2180</v>
      </c>
      <c r="D15" s="178">
        <f>(8.73+3.394+0.437+0.015)*1.075*1.2</f>
        <v>16.223039999999997</v>
      </c>
      <c r="E15" s="341">
        <v>54</v>
      </c>
      <c r="F15" s="440">
        <v>63.99</v>
      </c>
      <c r="G15" s="184">
        <v>846.5</v>
      </c>
      <c r="H15" s="179">
        <v>56.19</v>
      </c>
      <c r="I15" s="9"/>
      <c r="J15" s="10"/>
      <c r="K15" s="9"/>
      <c r="L15" s="10"/>
      <c r="M15" s="9"/>
      <c r="N15" s="10"/>
    </row>
    <row r="16" spans="1:14" ht="15" customHeight="1" thickBot="1">
      <c r="A16" s="340"/>
      <c r="B16" s="80" t="s">
        <v>111</v>
      </c>
      <c r="C16" s="180">
        <v>17.25</v>
      </c>
      <c r="D16" s="181">
        <f>54.258*1.075*1.2</f>
        <v>69.99282</v>
      </c>
      <c r="E16" s="342"/>
      <c r="F16" s="441"/>
      <c r="G16" s="251">
        <v>30555</v>
      </c>
      <c r="H16" s="182">
        <v>6.91</v>
      </c>
      <c r="I16" s="12"/>
      <c r="J16" s="13"/>
      <c r="K16" s="12"/>
      <c r="L16" s="13"/>
      <c r="M16" s="12"/>
      <c r="N16" s="13"/>
    </row>
    <row r="17" spans="1:14" ht="15" customHeight="1">
      <c r="A17" s="338" t="s">
        <v>19</v>
      </c>
      <c r="B17" s="79" t="s">
        <v>94</v>
      </c>
      <c r="C17" s="104">
        <v>2120</v>
      </c>
      <c r="D17" s="178">
        <f>(8.73+3.394+0.437+0.015)*1.075*1.2</f>
        <v>16.223039999999997</v>
      </c>
      <c r="E17" s="341">
        <v>41</v>
      </c>
      <c r="F17" s="440">
        <v>63.99</v>
      </c>
      <c r="G17" s="184">
        <v>846.5</v>
      </c>
      <c r="H17" s="179">
        <v>56.19</v>
      </c>
      <c r="I17" s="9"/>
      <c r="J17" s="10"/>
      <c r="K17" s="9"/>
      <c r="L17" s="10"/>
      <c r="M17" s="9"/>
      <c r="N17" s="10"/>
    </row>
    <row r="18" spans="1:14" ht="13.5" thickBot="1">
      <c r="A18" s="340"/>
      <c r="B18" s="80" t="s">
        <v>111</v>
      </c>
      <c r="C18" s="180">
        <v>17.25</v>
      </c>
      <c r="D18" s="181">
        <f>54.258*1.075*1.2</f>
        <v>69.99282</v>
      </c>
      <c r="E18" s="342"/>
      <c r="F18" s="441"/>
      <c r="G18" s="251">
        <v>13858</v>
      </c>
      <c r="H18" s="182">
        <v>6.91</v>
      </c>
      <c r="I18" s="12"/>
      <c r="J18" s="13"/>
      <c r="K18" s="12"/>
      <c r="L18" s="13"/>
      <c r="M18" s="12"/>
      <c r="N18" s="13"/>
    </row>
    <row r="19" spans="1:14" ht="12.75">
      <c r="A19" s="338" t="s">
        <v>20</v>
      </c>
      <c r="B19" s="79" t="s">
        <v>94</v>
      </c>
      <c r="C19" s="104">
        <v>3560</v>
      </c>
      <c r="D19" s="178">
        <f>(8.73+3.394+0.437+0.015)*1.075*1.2</f>
        <v>16.223039999999997</v>
      </c>
      <c r="E19" s="341">
        <v>132</v>
      </c>
      <c r="F19" s="440">
        <v>63.99</v>
      </c>
      <c r="G19" s="184">
        <v>846.5</v>
      </c>
      <c r="H19" s="179">
        <v>56.19</v>
      </c>
      <c r="I19" s="9"/>
      <c r="J19" s="10"/>
      <c r="K19" s="9"/>
      <c r="L19" s="10"/>
      <c r="M19" s="9"/>
      <c r="N19" s="10"/>
    </row>
    <row r="20" spans="1:14" ht="13.5" thickBot="1">
      <c r="A20" s="340"/>
      <c r="B20" s="80" t="s">
        <v>111</v>
      </c>
      <c r="C20" s="180">
        <v>17.25</v>
      </c>
      <c r="D20" s="181">
        <f>54.258*1.075*1.2</f>
        <v>69.99282</v>
      </c>
      <c r="E20" s="342"/>
      <c r="F20" s="441"/>
      <c r="G20" s="251">
        <v>0</v>
      </c>
      <c r="H20" s="182">
        <v>6.91</v>
      </c>
      <c r="I20" s="12"/>
      <c r="J20" s="13"/>
      <c r="K20" s="12"/>
      <c r="L20" s="13"/>
      <c r="M20" s="12"/>
      <c r="N20" s="13"/>
    </row>
    <row r="21" spans="1:14" ht="12.75">
      <c r="A21" s="338" t="s">
        <v>68</v>
      </c>
      <c r="B21" s="79" t="s">
        <v>94</v>
      </c>
      <c r="C21" s="104"/>
      <c r="D21" s="178"/>
      <c r="E21" s="341"/>
      <c r="F21" s="440"/>
      <c r="G21" s="184"/>
      <c r="H21" s="179"/>
      <c r="I21" s="9"/>
      <c r="J21" s="10"/>
      <c r="K21" s="9"/>
      <c r="L21" s="10"/>
      <c r="M21" s="9"/>
      <c r="N21" s="10"/>
    </row>
    <row r="22" spans="1:14" ht="13.5" thickBot="1">
      <c r="A22" s="340"/>
      <c r="B22" s="80" t="s">
        <v>111</v>
      </c>
      <c r="C22" s="180"/>
      <c r="D22" s="181"/>
      <c r="E22" s="342"/>
      <c r="F22" s="441"/>
      <c r="G22" s="183"/>
      <c r="H22" s="182"/>
      <c r="I22" s="12"/>
      <c r="J22" s="13"/>
      <c r="K22" s="12"/>
      <c r="L22" s="13"/>
      <c r="M22" s="12"/>
      <c r="N22" s="13"/>
    </row>
    <row r="23" spans="1:14" ht="12.75">
      <c r="A23" s="338" t="s">
        <v>69</v>
      </c>
      <c r="B23" s="79" t="s">
        <v>94</v>
      </c>
      <c r="C23" s="104"/>
      <c r="D23" s="178"/>
      <c r="E23" s="341"/>
      <c r="F23" s="437"/>
      <c r="G23" s="184"/>
      <c r="H23" s="179"/>
      <c r="I23" s="9"/>
      <c r="J23" s="10"/>
      <c r="K23" s="9"/>
      <c r="L23" s="10"/>
      <c r="M23" s="9"/>
      <c r="N23" s="10"/>
    </row>
    <row r="24" spans="1:14" ht="13.5" thickBot="1">
      <c r="A24" s="340"/>
      <c r="B24" s="80" t="s">
        <v>111</v>
      </c>
      <c r="C24" s="180"/>
      <c r="D24" s="181"/>
      <c r="E24" s="342"/>
      <c r="F24" s="439"/>
      <c r="G24" s="183"/>
      <c r="H24" s="182"/>
      <c r="I24" s="12"/>
      <c r="J24" s="13"/>
      <c r="K24" s="12"/>
      <c r="L24" s="13"/>
      <c r="M24" s="12"/>
      <c r="N24" s="13"/>
    </row>
    <row r="25" spans="1:14" ht="15.75" customHeight="1">
      <c r="A25" s="338" t="s">
        <v>22</v>
      </c>
      <c r="B25" s="79" t="s">
        <v>94</v>
      </c>
      <c r="C25" s="104"/>
      <c r="D25" s="178"/>
      <c r="E25" s="341"/>
      <c r="F25" s="437"/>
      <c r="G25" s="184"/>
      <c r="H25" s="179"/>
      <c r="I25" s="12"/>
      <c r="J25" s="13"/>
      <c r="K25" s="12"/>
      <c r="L25" s="13"/>
      <c r="M25" s="12"/>
      <c r="N25" s="13"/>
    </row>
    <row r="26" spans="1:14" ht="15" customHeight="1" thickBot="1">
      <c r="A26" s="340"/>
      <c r="B26" s="80" t="s">
        <v>111</v>
      </c>
      <c r="C26" s="180"/>
      <c r="D26" s="181"/>
      <c r="E26" s="342"/>
      <c r="F26" s="439"/>
      <c r="G26" s="183"/>
      <c r="H26" s="182"/>
      <c r="I26" s="4"/>
      <c r="J26" s="5"/>
      <c r="K26" s="4"/>
      <c r="L26" s="5"/>
      <c r="M26" s="4"/>
      <c r="N26" s="5"/>
    </row>
    <row r="27" spans="1:14" ht="12.75">
      <c r="A27" s="338" t="s">
        <v>23</v>
      </c>
      <c r="B27" s="79" t="s">
        <v>94</v>
      </c>
      <c r="C27" s="104"/>
      <c r="D27" s="178"/>
      <c r="E27" s="341"/>
      <c r="F27" s="437"/>
      <c r="G27" s="184"/>
      <c r="H27" s="179"/>
      <c r="I27" s="4"/>
      <c r="J27" s="5"/>
      <c r="K27" s="4"/>
      <c r="L27" s="5"/>
      <c r="M27" s="4"/>
      <c r="N27" s="5"/>
    </row>
    <row r="28" spans="1:14" ht="13.5" thickBot="1">
      <c r="A28" s="340"/>
      <c r="B28" s="80" t="s">
        <v>111</v>
      </c>
      <c r="C28" s="180"/>
      <c r="D28" s="181"/>
      <c r="E28" s="342"/>
      <c r="F28" s="439"/>
      <c r="G28" s="183"/>
      <c r="H28" s="182"/>
      <c r="I28" s="4"/>
      <c r="J28" s="5"/>
      <c r="K28" s="4"/>
      <c r="L28" s="5"/>
      <c r="M28" s="4"/>
      <c r="N28" s="5"/>
    </row>
    <row r="29" spans="1:14" ht="12.75">
      <c r="A29" s="338" t="s">
        <v>24</v>
      </c>
      <c r="B29" s="79" t="s">
        <v>94</v>
      </c>
      <c r="C29" s="104"/>
      <c r="D29" s="178"/>
      <c r="E29" s="341"/>
      <c r="F29" s="437"/>
      <c r="G29" s="184"/>
      <c r="H29" s="179"/>
      <c r="I29" s="4"/>
      <c r="J29" s="5"/>
      <c r="K29" s="4"/>
      <c r="L29" s="5"/>
      <c r="M29" s="4"/>
      <c r="N29" s="5"/>
    </row>
    <row r="30" spans="1:14" ht="13.5" thickBot="1">
      <c r="A30" s="340"/>
      <c r="B30" s="80" t="s">
        <v>111</v>
      </c>
      <c r="C30" s="180"/>
      <c r="D30" s="181"/>
      <c r="E30" s="342"/>
      <c r="F30" s="439"/>
      <c r="G30" s="183"/>
      <c r="H30" s="182"/>
      <c r="I30" s="4"/>
      <c r="J30" s="5"/>
      <c r="K30" s="4"/>
      <c r="L30" s="5"/>
      <c r="M30" s="4"/>
      <c r="N30" s="5"/>
    </row>
    <row r="31" spans="1:14" ht="12.75">
      <c r="A31" s="338" t="s">
        <v>25</v>
      </c>
      <c r="B31" s="79" t="s">
        <v>94</v>
      </c>
      <c r="C31" s="104"/>
      <c r="D31" s="178"/>
      <c r="E31" s="341"/>
      <c r="F31" s="437"/>
      <c r="G31" s="184"/>
      <c r="H31" s="179"/>
      <c r="I31" s="4"/>
      <c r="J31" s="5"/>
      <c r="K31" s="4"/>
      <c r="L31" s="5"/>
      <c r="M31" s="4"/>
      <c r="N31" s="5"/>
    </row>
    <row r="32" spans="1:14" ht="13.5" thickBot="1">
      <c r="A32" s="340"/>
      <c r="B32" s="80" t="s">
        <v>111</v>
      </c>
      <c r="C32" s="180"/>
      <c r="D32" s="181"/>
      <c r="E32" s="342"/>
      <c r="F32" s="439"/>
      <c r="G32" s="183"/>
      <c r="H32" s="182"/>
      <c r="I32" s="4"/>
      <c r="J32" s="5"/>
      <c r="K32" s="4"/>
      <c r="L32" s="5"/>
      <c r="M32" s="4"/>
      <c r="N32" s="5"/>
    </row>
    <row r="33" spans="1:14" ht="12.75">
      <c r="A33" s="338" t="s">
        <v>26</v>
      </c>
      <c r="B33" s="79" t="s">
        <v>94</v>
      </c>
      <c r="C33" s="244"/>
      <c r="D33" s="178"/>
      <c r="E33" s="341"/>
      <c r="F33" s="437"/>
      <c r="G33" s="184"/>
      <c r="H33" s="179"/>
      <c r="I33" s="9"/>
      <c r="J33" s="10"/>
      <c r="K33" s="9"/>
      <c r="L33" s="10"/>
      <c r="M33" s="9"/>
      <c r="N33" s="10"/>
    </row>
    <row r="34" spans="1:14" ht="13.5" thickBot="1">
      <c r="A34" s="339"/>
      <c r="B34" s="80" t="s">
        <v>111</v>
      </c>
      <c r="C34" s="245"/>
      <c r="D34" s="181"/>
      <c r="E34" s="436"/>
      <c r="F34" s="438"/>
      <c r="G34" s="251"/>
      <c r="H34" s="18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26" customFormat="1" ht="12.75">
      <c r="A36" s="319" t="s">
        <v>32</v>
      </c>
      <c r="B36" s="319"/>
      <c r="C36" s="319"/>
      <c r="D36" s="320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26" customFormat="1" ht="12.75">
      <c r="A37" s="22"/>
      <c r="B37" s="21" t="s">
        <v>33</v>
      </c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26" customFormat="1" ht="12.75">
      <c r="A38" s="22"/>
      <c r="B38" s="319" t="s">
        <v>35</v>
      </c>
      <c r="C38" s="319"/>
      <c r="D38" s="319"/>
      <c r="E38" s="320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26" customFormat="1" ht="12.75">
      <c r="A39" s="22"/>
      <c r="B39" s="319" t="s">
        <v>34</v>
      </c>
      <c r="C39" s="319"/>
      <c r="D39" s="319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"/>
      <c r="J40" s="1"/>
      <c r="K40" s="1"/>
      <c r="L40" s="1"/>
      <c r="M40" s="1"/>
      <c r="N40" s="1"/>
    </row>
    <row r="41" spans="1:8" ht="14.25">
      <c r="A41" s="19"/>
      <c r="B41" s="19"/>
      <c r="C41" s="19"/>
      <c r="D41" s="19"/>
      <c r="E41" s="19"/>
      <c r="F41" s="19"/>
      <c r="G41" s="19"/>
      <c r="H41" s="19"/>
    </row>
    <row r="42" spans="1:8" ht="14.25">
      <c r="A42" s="19"/>
      <c r="B42" s="19"/>
      <c r="C42" s="19"/>
      <c r="D42" s="19"/>
      <c r="E42" s="19"/>
      <c r="F42" s="19"/>
      <c r="G42" s="19"/>
      <c r="H42" s="19"/>
    </row>
    <row r="43" spans="1:8" ht="14.25">
      <c r="A43" s="19"/>
      <c r="B43" s="19"/>
      <c r="C43" s="19"/>
      <c r="D43" s="19"/>
      <c r="E43" s="19"/>
      <c r="F43" s="19"/>
      <c r="G43" s="19"/>
      <c r="H43" s="19"/>
    </row>
    <row r="44" spans="1:8" ht="14.25">
      <c r="A44" s="19"/>
      <c r="B44" s="19"/>
      <c r="C44" s="19"/>
      <c r="D44" s="19"/>
      <c r="E44" s="19"/>
      <c r="F44" s="19"/>
      <c r="G44" s="19"/>
      <c r="H44" s="19"/>
    </row>
    <row r="45" spans="1:8" ht="14.25">
      <c r="A45" s="19"/>
      <c r="B45" s="19"/>
      <c r="C45" s="19"/>
      <c r="D45" s="19"/>
      <c r="E45" s="19"/>
      <c r="F45" s="19"/>
      <c r="G45" s="19"/>
      <c r="H45" s="19"/>
    </row>
  </sheetData>
  <sheetProtection/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7">
      <selection activeCell="E26" sqref="E26:E28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18" t="s">
        <v>41</v>
      </c>
      <c r="B1" s="16" t="s">
        <v>44</v>
      </c>
      <c r="C1" s="16"/>
      <c r="E1" s="17">
        <v>50789</v>
      </c>
      <c r="F1" s="17"/>
      <c r="G1" s="17"/>
      <c r="H1" s="17"/>
      <c r="I1" s="445" t="s">
        <v>29</v>
      </c>
      <c r="J1" s="445"/>
      <c r="K1" s="445"/>
      <c r="L1" s="27">
        <v>1122</v>
      </c>
      <c r="M1" s="17"/>
      <c r="N1" s="15"/>
      <c r="O1" s="19"/>
    </row>
    <row r="2" spans="1:15" ht="15">
      <c r="A2" s="16" t="s">
        <v>1</v>
      </c>
      <c r="B2" s="16" t="s">
        <v>53</v>
      </c>
      <c r="C2" s="16"/>
      <c r="D2" s="17"/>
      <c r="E2" s="17"/>
      <c r="F2" s="17"/>
      <c r="G2" s="17"/>
      <c r="H2" s="17"/>
      <c r="I2" s="445" t="s">
        <v>2</v>
      </c>
      <c r="J2" s="445"/>
      <c r="K2" s="445"/>
      <c r="L2" s="17">
        <v>9</v>
      </c>
      <c r="M2" s="17"/>
      <c r="N2" s="15"/>
      <c r="O2" s="19"/>
    </row>
    <row r="3" spans="1:15" ht="15">
      <c r="A3" s="16" t="s">
        <v>0</v>
      </c>
      <c r="B3" s="16" t="s">
        <v>38</v>
      </c>
      <c r="C3" s="16"/>
      <c r="D3" s="17"/>
      <c r="E3" s="17"/>
      <c r="F3" s="17"/>
      <c r="G3" s="17"/>
      <c r="H3" s="17"/>
      <c r="I3" s="445" t="s">
        <v>3</v>
      </c>
      <c r="J3" s="445"/>
      <c r="K3" s="445"/>
      <c r="L3" s="17">
        <v>2</v>
      </c>
      <c r="M3" s="17"/>
      <c r="N3" s="15"/>
      <c r="O3" s="19"/>
    </row>
    <row r="4" spans="1:14" ht="15">
      <c r="A4" s="16" t="s">
        <v>4</v>
      </c>
      <c r="B4" s="16">
        <v>212</v>
      </c>
      <c r="C4" s="16"/>
      <c r="D4" s="17"/>
      <c r="E4" s="17"/>
      <c r="F4" s="17"/>
      <c r="G4" s="17"/>
      <c r="H4" s="16" t="s">
        <v>31</v>
      </c>
      <c r="I4" s="16"/>
      <c r="J4" s="16"/>
      <c r="K4" s="32" t="s">
        <v>62</v>
      </c>
      <c r="L4" s="20"/>
      <c r="M4" s="20"/>
      <c r="N4" s="20"/>
    </row>
    <row r="5" spans="1:14" ht="15.75" thickBot="1">
      <c r="A5" s="17"/>
      <c r="B5" s="17"/>
      <c r="C5" s="17"/>
      <c r="D5" s="17"/>
      <c r="E5" s="17"/>
      <c r="F5" s="17"/>
      <c r="G5" s="17"/>
      <c r="H5" s="17"/>
      <c r="I5" s="17"/>
      <c r="J5" s="34"/>
      <c r="K5" s="34" t="s">
        <v>65</v>
      </c>
      <c r="L5" s="34"/>
      <c r="M5" s="15"/>
      <c r="N5" s="19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323" t="s">
        <v>27</v>
      </c>
      <c r="H9" s="324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290"/>
      <c r="B10" s="424"/>
      <c r="C10" s="331"/>
      <c r="D10" s="293"/>
      <c r="E10" s="420"/>
      <c r="F10" s="293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4" t="s">
        <v>16</v>
      </c>
      <c r="B11" s="79" t="s">
        <v>94</v>
      </c>
      <c r="C11" s="158">
        <v>3780</v>
      </c>
      <c r="D11" s="166">
        <f>(9.7+3.879+0.437+0.015)*1.075*1.2</f>
        <v>18.09999</v>
      </c>
      <c r="E11" s="448">
        <v>82</v>
      </c>
      <c r="F11" s="446">
        <v>63.99</v>
      </c>
      <c r="G11" s="14">
        <v>717.85</v>
      </c>
      <c r="H11" s="10">
        <v>56.19</v>
      </c>
      <c r="I11" s="6"/>
      <c r="J11" s="7"/>
      <c r="K11" s="6"/>
      <c r="L11" s="7"/>
      <c r="M11" s="6"/>
      <c r="N11" s="7"/>
    </row>
    <row r="12" spans="1:14" ht="15.75" customHeight="1">
      <c r="A12" s="408"/>
      <c r="B12" s="82" t="s">
        <v>101</v>
      </c>
      <c r="C12" s="89">
        <v>0</v>
      </c>
      <c r="D12" s="167">
        <f>(6.15+0.97+0.437+0.015)*1.075*1.2</f>
        <v>9.767879999999998</v>
      </c>
      <c r="E12" s="417"/>
      <c r="F12" s="435"/>
      <c r="G12" s="429">
        <v>31740</v>
      </c>
      <c r="H12" s="435">
        <v>6.91</v>
      </c>
      <c r="I12" s="6"/>
      <c r="J12" s="7"/>
      <c r="K12" s="6"/>
      <c r="L12" s="7"/>
      <c r="M12" s="6"/>
      <c r="N12" s="7"/>
    </row>
    <row r="13" spans="1:14" ht="15.75" customHeight="1" thickBot="1">
      <c r="A13" s="408"/>
      <c r="B13" s="82" t="s">
        <v>113</v>
      </c>
      <c r="C13" s="89">
        <v>17.25</v>
      </c>
      <c r="D13" s="169">
        <f>54.258*1.075*1.2</f>
        <v>69.99282</v>
      </c>
      <c r="E13" s="449"/>
      <c r="F13" s="447"/>
      <c r="G13" s="430"/>
      <c r="H13" s="337"/>
      <c r="I13" s="6"/>
      <c r="J13" s="7"/>
      <c r="K13" s="6"/>
      <c r="L13" s="7"/>
      <c r="M13" s="6"/>
      <c r="N13" s="7"/>
    </row>
    <row r="14" spans="1:14" ht="15.75" customHeight="1">
      <c r="A14" s="407" t="s">
        <v>17</v>
      </c>
      <c r="B14" s="79" t="s">
        <v>94</v>
      </c>
      <c r="C14" s="158">
        <v>2760</v>
      </c>
      <c r="D14" s="166">
        <f>(9.7+3.879+0.437+0.015)*1.075*1.2</f>
        <v>18.09999</v>
      </c>
      <c r="E14" s="361">
        <v>114</v>
      </c>
      <c r="F14" s="442">
        <v>63.99</v>
      </c>
      <c r="G14" s="14">
        <v>717.85</v>
      </c>
      <c r="H14" s="10">
        <v>56.19</v>
      </c>
      <c r="I14" s="9"/>
      <c r="J14" s="10"/>
      <c r="K14" s="9"/>
      <c r="L14" s="10"/>
      <c r="M14" s="9"/>
      <c r="N14" s="10"/>
    </row>
    <row r="15" spans="1:14" ht="15.75" customHeight="1">
      <c r="A15" s="408"/>
      <c r="B15" s="82" t="s">
        <v>101</v>
      </c>
      <c r="C15" s="89">
        <v>0</v>
      </c>
      <c r="D15" s="167">
        <f>(6.15+0.97+0.437+0.015)*1.075*1.2</f>
        <v>9.767879999999998</v>
      </c>
      <c r="E15" s="303"/>
      <c r="F15" s="443"/>
      <c r="G15" s="429">
        <v>40700</v>
      </c>
      <c r="H15" s="435">
        <v>6.91</v>
      </c>
      <c r="I15" s="6"/>
      <c r="J15" s="7"/>
      <c r="K15" s="6"/>
      <c r="L15" s="7"/>
      <c r="M15" s="6"/>
      <c r="N15" s="7"/>
    </row>
    <row r="16" spans="1:14" ht="15.75" customHeight="1" thickBot="1">
      <c r="A16" s="408"/>
      <c r="B16" s="82" t="s">
        <v>113</v>
      </c>
      <c r="C16" s="89">
        <v>17.25</v>
      </c>
      <c r="D16" s="169">
        <f>54.258*1.075*1.2</f>
        <v>69.99282</v>
      </c>
      <c r="E16" s="303"/>
      <c r="F16" s="443"/>
      <c r="G16" s="430"/>
      <c r="H16" s="337"/>
      <c r="I16" s="6"/>
      <c r="J16" s="7"/>
      <c r="K16" s="6"/>
      <c r="L16" s="7"/>
      <c r="M16" s="6"/>
      <c r="N16" s="7"/>
    </row>
    <row r="17" spans="1:14" ht="15.75" customHeight="1">
      <c r="A17" s="407" t="s">
        <v>18</v>
      </c>
      <c r="B17" s="79" t="s">
        <v>94</v>
      </c>
      <c r="C17" s="158">
        <v>2940</v>
      </c>
      <c r="D17" s="166">
        <f>(9.7+3.879+0.437+0.015)*1.075*1.2</f>
        <v>18.09999</v>
      </c>
      <c r="E17" s="427">
        <v>102</v>
      </c>
      <c r="F17" s="442">
        <v>63.99</v>
      </c>
      <c r="G17" s="14">
        <v>717.85</v>
      </c>
      <c r="H17" s="10">
        <v>56.19</v>
      </c>
      <c r="I17" s="9"/>
      <c r="J17" s="10"/>
      <c r="K17" s="9"/>
      <c r="L17" s="10"/>
      <c r="M17" s="9"/>
      <c r="N17" s="10"/>
    </row>
    <row r="18" spans="1:14" ht="15.75" customHeight="1">
      <c r="A18" s="408"/>
      <c r="B18" s="82" t="s">
        <v>101</v>
      </c>
      <c r="C18" s="89">
        <v>0</v>
      </c>
      <c r="D18" s="167">
        <f>(6.15+0.97+0.437+0.015)*1.075*1.2</f>
        <v>9.767879999999998</v>
      </c>
      <c r="E18" s="428"/>
      <c r="F18" s="443"/>
      <c r="G18" s="429">
        <v>33350</v>
      </c>
      <c r="H18" s="435">
        <v>6.91</v>
      </c>
      <c r="I18" s="6"/>
      <c r="J18" s="7"/>
      <c r="K18" s="6"/>
      <c r="L18" s="7"/>
      <c r="M18" s="6"/>
      <c r="N18" s="7"/>
    </row>
    <row r="19" spans="1:14" ht="15.75" customHeight="1" thickBot="1">
      <c r="A19" s="408"/>
      <c r="B19" s="82" t="s">
        <v>113</v>
      </c>
      <c r="C19" s="89">
        <v>17.25</v>
      </c>
      <c r="D19" s="169">
        <f>54.258*1.075*1.2</f>
        <v>69.99282</v>
      </c>
      <c r="E19" s="428"/>
      <c r="F19" s="443"/>
      <c r="G19" s="430"/>
      <c r="H19" s="337"/>
      <c r="I19" s="6"/>
      <c r="J19" s="7"/>
      <c r="K19" s="6"/>
      <c r="L19" s="7"/>
      <c r="M19" s="6"/>
      <c r="N19" s="7"/>
    </row>
    <row r="20" spans="1:14" ht="15" customHeight="1">
      <c r="A20" s="407" t="s">
        <v>19</v>
      </c>
      <c r="B20" s="79" t="s">
        <v>94</v>
      </c>
      <c r="C20" s="158">
        <v>2280</v>
      </c>
      <c r="D20" s="166">
        <f>(9.7+3.879+0.437+0.015)*1.075*1.2</f>
        <v>18.09999</v>
      </c>
      <c r="E20" s="427">
        <v>90</v>
      </c>
      <c r="F20" s="442">
        <v>63.99</v>
      </c>
      <c r="G20" s="14">
        <v>717.85</v>
      </c>
      <c r="H20" s="10">
        <v>56.19</v>
      </c>
      <c r="I20" s="9"/>
      <c r="J20" s="10"/>
      <c r="K20" s="9"/>
      <c r="L20" s="10"/>
      <c r="M20" s="9"/>
      <c r="N20" s="10"/>
    </row>
    <row r="21" spans="1:14" ht="15" customHeight="1">
      <c r="A21" s="408"/>
      <c r="B21" s="82" t="s">
        <v>101</v>
      </c>
      <c r="C21" s="89">
        <v>0</v>
      </c>
      <c r="D21" s="167">
        <f>(6.15+0.97+0.437+0.015)*1.075*1.2</f>
        <v>9.767879999999998</v>
      </c>
      <c r="E21" s="428"/>
      <c r="F21" s="443"/>
      <c r="G21" s="429">
        <v>20650</v>
      </c>
      <c r="H21" s="435">
        <v>6.91</v>
      </c>
      <c r="I21" s="6"/>
      <c r="J21" s="7"/>
      <c r="K21" s="6"/>
      <c r="L21" s="7"/>
      <c r="M21" s="6"/>
      <c r="N21" s="7"/>
    </row>
    <row r="22" spans="1:14" ht="15" customHeight="1" thickBot="1">
      <c r="A22" s="408"/>
      <c r="B22" s="82" t="s">
        <v>113</v>
      </c>
      <c r="C22" s="89">
        <v>17.25</v>
      </c>
      <c r="D22" s="169">
        <f>54.258*1.075*1.2</f>
        <v>69.99282</v>
      </c>
      <c r="E22" s="428"/>
      <c r="F22" s="443"/>
      <c r="G22" s="430"/>
      <c r="H22" s="337"/>
      <c r="I22" s="6"/>
      <c r="J22" s="7"/>
      <c r="K22" s="6"/>
      <c r="L22" s="7"/>
      <c r="M22" s="6"/>
      <c r="N22" s="7"/>
    </row>
    <row r="23" spans="1:14" ht="12.75">
      <c r="A23" s="407" t="s">
        <v>20</v>
      </c>
      <c r="B23" s="79" t="s">
        <v>94</v>
      </c>
      <c r="C23" s="158">
        <v>1800</v>
      </c>
      <c r="D23" s="166">
        <f>(9.7+3.879+0.437+0.015)*1.075*1.2</f>
        <v>18.09999</v>
      </c>
      <c r="E23" s="427">
        <v>177</v>
      </c>
      <c r="F23" s="442">
        <v>63.99</v>
      </c>
      <c r="G23" s="14">
        <v>717.85</v>
      </c>
      <c r="H23" s="10">
        <v>56.19</v>
      </c>
      <c r="I23" s="9"/>
      <c r="J23" s="10"/>
      <c r="K23" s="9"/>
      <c r="L23" s="10"/>
      <c r="M23" s="9"/>
      <c r="N23" s="10"/>
    </row>
    <row r="24" spans="1:14" ht="12.75">
      <c r="A24" s="408"/>
      <c r="B24" s="82" t="s">
        <v>101</v>
      </c>
      <c r="C24" s="89">
        <v>0</v>
      </c>
      <c r="D24" s="167">
        <f>(6.15+0.97+0.437+0.015)*1.075*1.2</f>
        <v>9.767879999999998</v>
      </c>
      <c r="E24" s="428"/>
      <c r="F24" s="443"/>
      <c r="G24" s="429">
        <v>0</v>
      </c>
      <c r="H24" s="435">
        <v>6.91</v>
      </c>
      <c r="I24" s="6"/>
      <c r="J24" s="7"/>
      <c r="K24" s="6"/>
      <c r="L24" s="7"/>
      <c r="M24" s="6"/>
      <c r="N24" s="7"/>
    </row>
    <row r="25" spans="1:14" ht="13.5" thickBot="1">
      <c r="A25" s="408"/>
      <c r="B25" s="82" t="s">
        <v>113</v>
      </c>
      <c r="C25" s="89">
        <v>17.25</v>
      </c>
      <c r="D25" s="169">
        <f>54.258*1.075*1.2</f>
        <v>69.99282</v>
      </c>
      <c r="E25" s="428"/>
      <c r="F25" s="443"/>
      <c r="G25" s="430"/>
      <c r="H25" s="337"/>
      <c r="I25" s="6"/>
      <c r="J25" s="7"/>
      <c r="K25" s="6"/>
      <c r="L25" s="7"/>
      <c r="M25" s="6"/>
      <c r="N25" s="7"/>
    </row>
    <row r="26" spans="1:14" ht="12.75">
      <c r="A26" s="407" t="s">
        <v>68</v>
      </c>
      <c r="B26" s="79" t="s">
        <v>94</v>
      </c>
      <c r="C26" s="158"/>
      <c r="D26" s="166"/>
      <c r="E26" s="427"/>
      <c r="F26" s="442"/>
      <c r="G26" s="14"/>
      <c r="H26" s="10"/>
      <c r="I26" s="9"/>
      <c r="J26" s="10"/>
      <c r="K26" s="9"/>
      <c r="L26" s="10"/>
      <c r="M26" s="9"/>
      <c r="N26" s="10"/>
    </row>
    <row r="27" spans="1:14" ht="12.75">
      <c r="A27" s="408"/>
      <c r="B27" s="82" t="s">
        <v>101</v>
      </c>
      <c r="C27" s="89"/>
      <c r="D27" s="167"/>
      <c r="E27" s="428"/>
      <c r="F27" s="443"/>
      <c r="G27" s="433"/>
      <c r="H27" s="435"/>
      <c r="I27" s="6"/>
      <c r="J27" s="7"/>
      <c r="K27" s="6"/>
      <c r="L27" s="7"/>
      <c r="M27" s="6"/>
      <c r="N27" s="7"/>
    </row>
    <row r="28" spans="1:14" ht="13.5" thickBot="1">
      <c r="A28" s="408"/>
      <c r="B28" s="82" t="s">
        <v>113</v>
      </c>
      <c r="C28" s="89"/>
      <c r="D28" s="169"/>
      <c r="E28" s="428"/>
      <c r="F28" s="443"/>
      <c r="G28" s="434"/>
      <c r="H28" s="337"/>
      <c r="I28" s="6"/>
      <c r="J28" s="7"/>
      <c r="K28" s="6"/>
      <c r="L28" s="7"/>
      <c r="M28" s="6"/>
      <c r="N28" s="7"/>
    </row>
    <row r="29" spans="1:14" ht="12.75">
      <c r="A29" s="407" t="s">
        <v>69</v>
      </c>
      <c r="B29" s="79" t="s">
        <v>94</v>
      </c>
      <c r="C29" s="158"/>
      <c r="D29" s="166"/>
      <c r="E29" s="427"/>
      <c r="F29" s="336"/>
      <c r="G29" s="14"/>
      <c r="H29" s="10"/>
      <c r="I29" s="9"/>
      <c r="J29" s="10"/>
      <c r="K29" s="9"/>
      <c r="L29" s="10"/>
      <c r="M29" s="9"/>
      <c r="N29" s="10"/>
    </row>
    <row r="30" spans="1:14" ht="12.75">
      <c r="A30" s="408"/>
      <c r="B30" s="82" t="s">
        <v>101</v>
      </c>
      <c r="C30" s="89"/>
      <c r="D30" s="167"/>
      <c r="E30" s="428"/>
      <c r="F30" s="435"/>
      <c r="G30" s="433"/>
      <c r="H30" s="435"/>
      <c r="I30" s="6"/>
      <c r="J30" s="7"/>
      <c r="K30" s="6"/>
      <c r="L30" s="7"/>
      <c r="M30" s="6"/>
      <c r="N30" s="7"/>
    </row>
    <row r="31" spans="1:14" ht="13.5" thickBot="1">
      <c r="A31" s="408"/>
      <c r="B31" s="82" t="s">
        <v>113</v>
      </c>
      <c r="C31" s="89"/>
      <c r="D31" s="169"/>
      <c r="E31" s="428"/>
      <c r="F31" s="435"/>
      <c r="G31" s="434"/>
      <c r="H31" s="337"/>
      <c r="I31" s="6"/>
      <c r="J31" s="7"/>
      <c r="K31" s="6"/>
      <c r="L31" s="7"/>
      <c r="M31" s="6"/>
      <c r="N31" s="7"/>
    </row>
    <row r="32" spans="1:14" ht="12.75">
      <c r="A32" s="407" t="s">
        <v>22</v>
      </c>
      <c r="B32" s="84" t="s">
        <v>94</v>
      </c>
      <c r="C32" s="158"/>
      <c r="D32" s="166"/>
      <c r="E32" s="427"/>
      <c r="F32" s="336"/>
      <c r="G32" s="14"/>
      <c r="H32" s="10"/>
      <c r="I32" s="12"/>
      <c r="J32" s="13"/>
      <c r="K32" s="12"/>
      <c r="L32" s="13"/>
      <c r="M32" s="12"/>
      <c r="N32" s="13"/>
    </row>
    <row r="33" spans="1:14" ht="12.75">
      <c r="A33" s="408"/>
      <c r="B33" s="80" t="s">
        <v>95</v>
      </c>
      <c r="C33" s="89"/>
      <c r="D33" s="167"/>
      <c r="E33" s="428"/>
      <c r="F33" s="435"/>
      <c r="G33" s="433"/>
      <c r="H33" s="435"/>
      <c r="I33" s="12"/>
      <c r="J33" s="13"/>
      <c r="K33" s="12"/>
      <c r="L33" s="13"/>
      <c r="M33" s="12"/>
      <c r="N33" s="13"/>
    </row>
    <row r="34" spans="1:14" ht="13.5" thickBot="1">
      <c r="A34" s="408"/>
      <c r="B34" s="84" t="s">
        <v>113</v>
      </c>
      <c r="C34" s="89"/>
      <c r="D34" s="169"/>
      <c r="E34" s="428"/>
      <c r="F34" s="435"/>
      <c r="G34" s="434"/>
      <c r="H34" s="337"/>
      <c r="I34" s="12"/>
      <c r="J34" s="13"/>
      <c r="K34" s="12"/>
      <c r="L34" s="13"/>
      <c r="M34" s="12"/>
      <c r="N34" s="13"/>
    </row>
    <row r="35" spans="1:14" ht="12.75">
      <c r="A35" s="407" t="s">
        <v>23</v>
      </c>
      <c r="B35" s="84" t="s">
        <v>94</v>
      </c>
      <c r="C35" s="158"/>
      <c r="D35" s="166"/>
      <c r="E35" s="450"/>
      <c r="F35" s="336"/>
      <c r="G35" s="14"/>
      <c r="H35" s="10"/>
      <c r="I35" s="4"/>
      <c r="J35" s="5"/>
      <c r="K35" s="4"/>
      <c r="L35" s="5"/>
      <c r="M35" s="4"/>
      <c r="N35" s="5"/>
    </row>
    <row r="36" spans="1:14" ht="15" customHeight="1">
      <c r="A36" s="408"/>
      <c r="B36" s="80" t="s">
        <v>95</v>
      </c>
      <c r="C36" s="89"/>
      <c r="D36" s="167"/>
      <c r="E36" s="451"/>
      <c r="F36" s="435"/>
      <c r="G36" s="433"/>
      <c r="H36" s="435"/>
      <c r="I36" s="4"/>
      <c r="J36" s="5"/>
      <c r="K36" s="4"/>
      <c r="L36" s="5"/>
      <c r="M36" s="4"/>
      <c r="N36" s="5"/>
    </row>
    <row r="37" spans="1:14" ht="15" customHeight="1" thickBot="1">
      <c r="A37" s="408"/>
      <c r="B37" s="84" t="s">
        <v>94</v>
      </c>
      <c r="C37" s="89"/>
      <c r="D37" s="169"/>
      <c r="E37" s="451"/>
      <c r="F37" s="435"/>
      <c r="G37" s="434"/>
      <c r="H37" s="337"/>
      <c r="I37" s="4"/>
      <c r="J37" s="5"/>
      <c r="K37" s="4"/>
      <c r="L37" s="5"/>
      <c r="M37" s="4"/>
      <c r="N37" s="5"/>
    </row>
    <row r="38" spans="1:14" ht="12.75">
      <c r="A38" s="407" t="s">
        <v>24</v>
      </c>
      <c r="B38" s="84" t="s">
        <v>94</v>
      </c>
      <c r="C38" s="158"/>
      <c r="D38" s="166"/>
      <c r="E38" s="427"/>
      <c r="F38" s="336"/>
      <c r="G38" s="14"/>
      <c r="H38" s="10"/>
      <c r="I38" s="4"/>
      <c r="J38" s="5"/>
      <c r="K38" s="4"/>
      <c r="L38" s="5"/>
      <c r="M38" s="4"/>
      <c r="N38" s="5"/>
    </row>
    <row r="39" spans="1:14" ht="15" customHeight="1" thickBot="1">
      <c r="A39" s="408"/>
      <c r="B39" s="85" t="s">
        <v>95</v>
      </c>
      <c r="C39" s="89"/>
      <c r="D39" s="167"/>
      <c r="E39" s="428"/>
      <c r="F39" s="435"/>
      <c r="G39" s="433"/>
      <c r="H39" s="435"/>
      <c r="I39" s="4"/>
      <c r="J39" s="5"/>
      <c r="K39" s="4"/>
      <c r="L39" s="5"/>
      <c r="M39" s="4"/>
      <c r="N39" s="5"/>
    </row>
    <row r="40" spans="1:14" ht="15" customHeight="1" thickBot="1">
      <c r="A40" s="408"/>
      <c r="B40" s="84" t="s">
        <v>94</v>
      </c>
      <c r="C40" s="89"/>
      <c r="D40" s="169"/>
      <c r="E40" s="428"/>
      <c r="F40" s="435"/>
      <c r="G40" s="434"/>
      <c r="H40" s="337"/>
      <c r="I40" s="4"/>
      <c r="J40" s="5"/>
      <c r="K40" s="4"/>
      <c r="L40" s="5"/>
      <c r="M40" s="4"/>
      <c r="N40" s="5"/>
    </row>
    <row r="41" spans="1:14" ht="12.75">
      <c r="A41" s="407" t="s">
        <v>25</v>
      </c>
      <c r="B41" s="84" t="s">
        <v>94</v>
      </c>
      <c r="C41" s="158"/>
      <c r="D41" s="166"/>
      <c r="E41" s="427"/>
      <c r="F41" s="336"/>
      <c r="G41" s="14"/>
      <c r="H41" s="10"/>
      <c r="I41" s="4"/>
      <c r="J41" s="5"/>
      <c r="K41" s="4"/>
      <c r="L41" s="5"/>
      <c r="M41" s="4"/>
      <c r="N41" s="5"/>
    </row>
    <row r="42" spans="1:14" ht="15" customHeight="1" thickBot="1">
      <c r="A42" s="408"/>
      <c r="B42" s="85" t="s">
        <v>95</v>
      </c>
      <c r="C42" s="89"/>
      <c r="D42" s="167"/>
      <c r="E42" s="428"/>
      <c r="F42" s="435"/>
      <c r="G42" s="433"/>
      <c r="H42" s="435"/>
      <c r="I42" s="4"/>
      <c r="J42" s="5"/>
      <c r="K42" s="4"/>
      <c r="L42" s="5"/>
      <c r="M42" s="4"/>
      <c r="N42" s="5"/>
    </row>
    <row r="43" spans="1:14" ht="15" customHeight="1" thickBot="1">
      <c r="A43" s="408"/>
      <c r="B43" s="84" t="s">
        <v>94</v>
      </c>
      <c r="C43" s="89"/>
      <c r="D43" s="169"/>
      <c r="E43" s="428"/>
      <c r="F43" s="435"/>
      <c r="G43" s="434"/>
      <c r="H43" s="337"/>
      <c r="I43" s="9"/>
      <c r="J43" s="10"/>
      <c r="K43" s="9"/>
      <c r="L43" s="10"/>
      <c r="M43" s="9"/>
      <c r="N43" s="10"/>
    </row>
    <row r="44" spans="1:14" ht="12.75">
      <c r="A44" s="411" t="s">
        <v>26</v>
      </c>
      <c r="B44" s="149" t="s">
        <v>94</v>
      </c>
      <c r="C44" s="158"/>
      <c r="D44" s="166"/>
      <c r="E44" s="448"/>
      <c r="F44" s="446"/>
      <c r="G44" s="14"/>
      <c r="H44" s="10"/>
      <c r="I44" s="136"/>
      <c r="J44" s="137"/>
      <c r="K44" s="136"/>
      <c r="L44" s="137"/>
      <c r="M44" s="136"/>
      <c r="N44" s="137"/>
    </row>
    <row r="45" spans="1:14" ht="15" customHeight="1" thickBot="1">
      <c r="A45" s="412"/>
      <c r="B45" s="151" t="s">
        <v>95</v>
      </c>
      <c r="C45" s="89"/>
      <c r="D45" s="167"/>
      <c r="E45" s="417"/>
      <c r="F45" s="435"/>
      <c r="G45" s="429"/>
      <c r="H45" s="435"/>
      <c r="I45" s="153"/>
      <c r="J45" s="97"/>
      <c r="K45" s="153"/>
      <c r="L45" s="97"/>
      <c r="M45" s="153"/>
      <c r="N45" s="97"/>
    </row>
    <row r="46" spans="1:14" ht="15" customHeight="1" thickBot="1">
      <c r="A46" s="413"/>
      <c r="B46" s="152" t="s">
        <v>94</v>
      </c>
      <c r="C46" s="89"/>
      <c r="D46" s="169"/>
      <c r="E46" s="449"/>
      <c r="F46" s="447"/>
      <c r="G46" s="430"/>
      <c r="H46" s="337"/>
      <c r="I46" s="154"/>
      <c r="J46" s="98"/>
      <c r="K46" s="154"/>
      <c r="L46" s="98"/>
      <c r="M46" s="154"/>
      <c r="N46" s="98"/>
    </row>
    <row r="47" spans="1:14" ht="12.75">
      <c r="A47" s="1"/>
      <c r="B47" s="1"/>
      <c r="C47" s="1"/>
      <c r="D47" s="1"/>
      <c r="E47" s="1"/>
      <c r="F47" s="1"/>
      <c r="G47" s="22"/>
      <c r="H47" s="22"/>
      <c r="I47" s="1"/>
      <c r="J47" s="1"/>
      <c r="K47" s="1"/>
      <c r="L47" s="1"/>
      <c r="M47" s="1"/>
      <c r="N47" s="1"/>
    </row>
    <row r="48" spans="1:14" s="26" customFormat="1" ht="12.75">
      <c r="A48" s="319" t="s">
        <v>32</v>
      </c>
      <c r="B48" s="319"/>
      <c r="C48" s="319"/>
      <c r="D48" s="320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26" customFormat="1" ht="12.75">
      <c r="A49" s="22"/>
      <c r="B49" s="21" t="s">
        <v>33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26" customFormat="1" ht="12.75">
      <c r="A50" s="22"/>
      <c r="B50" s="319" t="s">
        <v>35</v>
      </c>
      <c r="C50" s="319"/>
      <c r="D50" s="319"/>
      <c r="E50" s="320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26" customFormat="1" ht="12.75">
      <c r="A51" s="22"/>
      <c r="B51" s="319" t="s">
        <v>34</v>
      </c>
      <c r="C51" s="319"/>
      <c r="D51" s="319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26" customFormat="1" ht="14.25">
      <c r="A52" s="22"/>
      <c r="B52" s="22"/>
      <c r="C52" s="22"/>
      <c r="D52" s="22"/>
      <c r="E52" s="22"/>
      <c r="F52" s="22"/>
      <c r="G52" s="19"/>
      <c r="H52"/>
      <c r="I52" s="22"/>
      <c r="J52" s="22"/>
      <c r="K52" s="22"/>
      <c r="L52" s="22"/>
      <c r="M52" s="22"/>
      <c r="N52" s="22"/>
    </row>
    <row r="53" spans="1:7" ht="14.25">
      <c r="A53" s="19"/>
      <c r="B53" s="19"/>
      <c r="C53" s="19"/>
      <c r="D53" s="19"/>
      <c r="E53" s="19"/>
      <c r="F53" s="19"/>
      <c r="G53" s="19"/>
    </row>
    <row r="54" spans="1:7" ht="14.25">
      <c r="A54" s="19"/>
      <c r="B54" s="19"/>
      <c r="C54" s="19"/>
      <c r="D54" s="19"/>
      <c r="E54" s="19"/>
      <c r="F54" s="19"/>
      <c r="G54" s="19"/>
    </row>
    <row r="55" spans="1:7" ht="14.25">
      <c r="A55" s="19"/>
      <c r="B55" s="19"/>
      <c r="C55" s="19"/>
      <c r="D55" s="19"/>
      <c r="E55" s="19"/>
      <c r="F55" s="19"/>
      <c r="G55" s="19"/>
    </row>
    <row r="56" spans="1:7" ht="14.25">
      <c r="A56" s="19"/>
      <c r="B56" s="19"/>
      <c r="C56" s="19"/>
      <c r="D56" s="19"/>
      <c r="E56" s="19"/>
      <c r="F56" s="19"/>
      <c r="G56" s="19"/>
    </row>
    <row r="57" spans="1:6" ht="14.25">
      <c r="A57" s="19"/>
      <c r="B57" s="19"/>
      <c r="C57" s="19"/>
      <c r="D57" s="19"/>
      <c r="E57" s="19"/>
      <c r="F57" s="19"/>
    </row>
  </sheetData>
  <sheetProtection/>
  <mergeCells count="79">
    <mergeCell ref="F38:F40"/>
    <mergeCell ref="G45:G46"/>
    <mergeCell ref="F41:F43"/>
    <mergeCell ref="G39:G40"/>
    <mergeCell ref="F44:F46"/>
    <mergeCell ref="H39:H40"/>
    <mergeCell ref="G42:G43"/>
    <mergeCell ref="H42:H43"/>
    <mergeCell ref="H45:H46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E38:E40"/>
    <mergeCell ref="A35:A37"/>
    <mergeCell ref="A14:A16"/>
    <mergeCell ref="A32:A34"/>
    <mergeCell ref="A23:A25"/>
    <mergeCell ref="E23:E25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B9:C10"/>
    <mergeCell ref="F11:F13"/>
    <mergeCell ref="G12:G13"/>
    <mergeCell ref="H12:H13"/>
    <mergeCell ref="E11:E13"/>
    <mergeCell ref="M9:N9"/>
    <mergeCell ref="E9:E10"/>
    <mergeCell ref="F9:F10"/>
    <mergeCell ref="G9:H9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8:H19"/>
    <mergeCell ref="G21:G22"/>
    <mergeCell ref="H21:H22"/>
    <mergeCell ref="G24:G25"/>
    <mergeCell ref="H24:H25"/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23" customFormat="1" ht="15">
      <c r="A1" s="18" t="s">
        <v>41</v>
      </c>
      <c r="B1" s="18" t="s">
        <v>40</v>
      </c>
      <c r="C1" s="18"/>
      <c r="E1" s="17">
        <v>50086</v>
      </c>
      <c r="F1" s="17"/>
      <c r="G1" s="17"/>
      <c r="H1" s="17"/>
      <c r="I1" s="445" t="s">
        <v>29</v>
      </c>
      <c r="J1" s="445"/>
      <c r="K1" s="445"/>
      <c r="L1" s="27">
        <v>1166</v>
      </c>
      <c r="M1" s="17"/>
      <c r="N1" s="17"/>
    </row>
    <row r="2" spans="1:14" s="23" customFormat="1" ht="15">
      <c r="A2" s="16" t="s">
        <v>1</v>
      </c>
      <c r="B2" s="18" t="s">
        <v>93</v>
      </c>
      <c r="C2" s="18"/>
      <c r="D2" s="17"/>
      <c r="E2" s="17"/>
      <c r="F2" s="17"/>
      <c r="G2" s="17"/>
      <c r="H2" s="17"/>
      <c r="I2" s="445" t="s">
        <v>2</v>
      </c>
      <c r="J2" s="445"/>
      <c r="K2" s="445"/>
      <c r="L2" s="17">
        <v>9</v>
      </c>
      <c r="M2" s="17"/>
      <c r="N2" s="17"/>
    </row>
    <row r="3" spans="1:14" s="23" customFormat="1" ht="15">
      <c r="A3" s="16" t="s">
        <v>0</v>
      </c>
      <c r="B3" s="18" t="s">
        <v>38</v>
      </c>
      <c r="C3" s="18"/>
      <c r="D3" s="17"/>
      <c r="E3" s="17"/>
      <c r="F3" s="17"/>
      <c r="G3" s="17"/>
      <c r="H3" s="17"/>
      <c r="I3" s="445" t="s">
        <v>3</v>
      </c>
      <c r="J3" s="445"/>
      <c r="K3" s="445"/>
      <c r="L3" s="17" t="s">
        <v>49</v>
      </c>
      <c r="M3" s="17"/>
      <c r="N3" s="17"/>
    </row>
    <row r="4" spans="1:15" s="23" customFormat="1" ht="15">
      <c r="A4" s="16" t="s">
        <v>4</v>
      </c>
      <c r="B4" s="16">
        <v>193</v>
      </c>
      <c r="C4" s="16"/>
      <c r="D4" s="17"/>
      <c r="E4" s="17"/>
      <c r="F4" s="17"/>
      <c r="G4" s="17"/>
      <c r="H4" s="17"/>
      <c r="I4" s="16" t="s">
        <v>108</v>
      </c>
      <c r="J4" s="16"/>
      <c r="K4" s="16"/>
      <c r="L4" s="32" t="s">
        <v>109</v>
      </c>
      <c r="M4" s="20"/>
      <c r="N4" s="20"/>
      <c r="O4" s="20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4"/>
      <c r="L5" s="34" t="s">
        <v>65</v>
      </c>
      <c r="M5" s="34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452" t="s">
        <v>27</v>
      </c>
      <c r="H9" s="453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290"/>
      <c r="B10" s="424"/>
      <c r="C10" s="331"/>
      <c r="D10" s="293"/>
      <c r="E10" s="420"/>
      <c r="F10" s="293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4" t="s">
        <v>16</v>
      </c>
      <c r="B11" s="230" t="s">
        <v>94</v>
      </c>
      <c r="C11" s="158">
        <v>0</v>
      </c>
      <c r="D11" s="178">
        <f>(8.73+3.394+0.437+0.015)*1.075*1.2</f>
        <v>16.223039999999997</v>
      </c>
      <c r="E11" s="427">
        <v>100</v>
      </c>
      <c r="F11" s="336">
        <v>63.99</v>
      </c>
      <c r="G11" s="14">
        <v>1091</v>
      </c>
      <c r="H11" s="10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426"/>
      <c r="B12" s="80" t="s">
        <v>111</v>
      </c>
      <c r="C12" s="87">
        <v>17.25</v>
      </c>
      <c r="D12" s="181">
        <f>54.258*1.075*1.2</f>
        <v>69.99282</v>
      </c>
      <c r="E12" s="420"/>
      <c r="F12" s="293"/>
      <c r="G12" s="250">
        <v>29043</v>
      </c>
      <c r="H12" s="13">
        <v>6.91</v>
      </c>
      <c r="I12" s="12"/>
      <c r="J12" s="13"/>
      <c r="K12" s="12"/>
      <c r="L12" s="13"/>
      <c r="M12" s="12"/>
      <c r="N12" s="13"/>
    </row>
    <row r="13" spans="1:14" ht="15" customHeight="1" thickTop="1">
      <c r="A13" s="407" t="s">
        <v>17</v>
      </c>
      <c r="B13" s="82" t="s">
        <v>94</v>
      </c>
      <c r="C13" s="90">
        <v>3960</v>
      </c>
      <c r="D13" s="178">
        <f>(8.73+3.394+0.437+0.015)*1.075*1.2</f>
        <v>16.223039999999997</v>
      </c>
      <c r="E13" s="427">
        <v>100</v>
      </c>
      <c r="F13" s="336">
        <v>63.99</v>
      </c>
      <c r="G13" s="14">
        <v>1091</v>
      </c>
      <c r="H13" s="10">
        <v>56.19</v>
      </c>
      <c r="I13" s="6"/>
      <c r="J13" s="7"/>
      <c r="K13" s="6"/>
      <c r="L13" s="7"/>
      <c r="M13" s="6"/>
      <c r="N13" s="7"/>
    </row>
    <row r="14" spans="1:14" ht="15" customHeight="1">
      <c r="A14" s="426"/>
      <c r="B14" s="80" t="s">
        <v>111</v>
      </c>
      <c r="C14" s="156">
        <v>17.25</v>
      </c>
      <c r="D14" s="181">
        <f>54.258*1.075*1.2</f>
        <v>69.99282</v>
      </c>
      <c r="E14" s="454"/>
      <c r="F14" s="337"/>
      <c r="G14" s="250">
        <v>28139</v>
      </c>
      <c r="H14" s="13">
        <v>6.91</v>
      </c>
      <c r="I14" s="6"/>
      <c r="J14" s="7"/>
      <c r="K14" s="6"/>
      <c r="L14" s="7"/>
      <c r="M14" s="6"/>
      <c r="N14" s="7"/>
    </row>
    <row r="15" spans="1:14" ht="15" customHeight="1">
      <c r="A15" s="407" t="s">
        <v>18</v>
      </c>
      <c r="B15" s="84" t="s">
        <v>94</v>
      </c>
      <c r="C15" s="158">
        <v>2070</v>
      </c>
      <c r="D15" s="178">
        <f>(8.73+3.394+0.437+0.015)*1.075*1.2</f>
        <v>16.223039999999997</v>
      </c>
      <c r="E15" s="427">
        <v>72</v>
      </c>
      <c r="F15" s="336">
        <v>63.99</v>
      </c>
      <c r="G15" s="14">
        <v>1091</v>
      </c>
      <c r="H15" s="10">
        <v>56.19</v>
      </c>
      <c r="I15" s="9"/>
      <c r="J15" s="10"/>
      <c r="K15" s="9"/>
      <c r="L15" s="10"/>
      <c r="M15" s="9"/>
      <c r="N15" s="10"/>
    </row>
    <row r="16" spans="1:14" ht="15" customHeight="1">
      <c r="A16" s="426"/>
      <c r="B16" s="80" t="s">
        <v>111</v>
      </c>
      <c r="C16" s="155">
        <v>17.25</v>
      </c>
      <c r="D16" s="181">
        <f>54.258*1.075*1.2</f>
        <v>69.99282</v>
      </c>
      <c r="E16" s="454"/>
      <c r="F16" s="337"/>
      <c r="G16" s="250">
        <v>22822</v>
      </c>
      <c r="H16" s="13">
        <v>6.91</v>
      </c>
      <c r="I16" s="12"/>
      <c r="J16" s="13"/>
      <c r="K16" s="12"/>
      <c r="L16" s="13"/>
      <c r="M16" s="12"/>
      <c r="N16" s="13"/>
    </row>
    <row r="17" spans="1:14" ht="15" customHeight="1">
      <c r="A17" s="407" t="s">
        <v>19</v>
      </c>
      <c r="B17" s="84" t="s">
        <v>94</v>
      </c>
      <c r="C17" s="158">
        <v>1950</v>
      </c>
      <c r="D17" s="178">
        <f>(8.73+3.394+0.437+0.015)*1.075*1.2</f>
        <v>16.223039999999997</v>
      </c>
      <c r="E17" s="427">
        <v>90</v>
      </c>
      <c r="F17" s="336">
        <v>63.99</v>
      </c>
      <c r="G17" s="14">
        <v>1091</v>
      </c>
      <c r="H17" s="10">
        <v>56.19</v>
      </c>
      <c r="I17" s="9"/>
      <c r="J17" s="10"/>
      <c r="K17" s="9"/>
      <c r="L17" s="10"/>
      <c r="M17" s="9"/>
      <c r="N17" s="10"/>
    </row>
    <row r="18" spans="1:14" ht="12.75">
      <c r="A18" s="426"/>
      <c r="B18" s="80" t="s">
        <v>111</v>
      </c>
      <c r="C18" s="87">
        <v>17.25</v>
      </c>
      <c r="D18" s="181">
        <f>54.258*1.075*1.2</f>
        <v>69.99282</v>
      </c>
      <c r="E18" s="454"/>
      <c r="F18" s="337"/>
      <c r="G18" s="250">
        <v>14894</v>
      </c>
      <c r="H18" s="13">
        <v>6.91</v>
      </c>
      <c r="I18" s="12"/>
      <c r="J18" s="13"/>
      <c r="K18" s="12"/>
      <c r="L18" s="13"/>
      <c r="M18" s="12"/>
      <c r="N18" s="13"/>
    </row>
    <row r="19" spans="1:14" ht="12.75">
      <c r="A19" s="407" t="s">
        <v>20</v>
      </c>
      <c r="B19" s="84" t="s">
        <v>94</v>
      </c>
      <c r="C19" s="158">
        <v>1110</v>
      </c>
      <c r="D19" s="178">
        <f>(8.73+3.394+0.437+0.015)*1.075*1.2</f>
        <v>16.223039999999997</v>
      </c>
      <c r="E19" s="427">
        <v>80</v>
      </c>
      <c r="F19" s="336">
        <v>63.99</v>
      </c>
      <c r="G19" s="14">
        <v>1091</v>
      </c>
      <c r="H19" s="10">
        <v>56.19</v>
      </c>
      <c r="I19" s="9"/>
      <c r="J19" s="10"/>
      <c r="K19" s="9"/>
      <c r="L19" s="10"/>
      <c r="M19" s="9"/>
      <c r="N19" s="10"/>
    </row>
    <row r="20" spans="1:14" ht="12.75">
      <c r="A20" s="426"/>
      <c r="B20" s="80" t="s">
        <v>111</v>
      </c>
      <c r="C20" s="87">
        <v>17.25</v>
      </c>
      <c r="D20" s="181">
        <f>54.258*1.075*1.2</f>
        <v>69.99282</v>
      </c>
      <c r="E20" s="454"/>
      <c r="F20" s="337"/>
      <c r="G20" s="250">
        <v>0</v>
      </c>
      <c r="H20" s="13">
        <v>6.91</v>
      </c>
      <c r="I20" s="12"/>
      <c r="J20" s="13"/>
      <c r="K20" s="12"/>
      <c r="L20" s="13"/>
      <c r="M20" s="12"/>
      <c r="N20" s="13"/>
    </row>
    <row r="21" spans="1:14" ht="12.75">
      <c r="A21" s="407" t="s">
        <v>68</v>
      </c>
      <c r="B21" s="84" t="s">
        <v>94</v>
      </c>
      <c r="C21" s="158"/>
      <c r="D21" s="178"/>
      <c r="E21" s="427"/>
      <c r="F21" s="336"/>
      <c r="G21" s="14"/>
      <c r="H21" s="10"/>
      <c r="I21" s="9"/>
      <c r="J21" s="10"/>
      <c r="K21" s="9"/>
      <c r="L21" s="10"/>
      <c r="M21" s="9"/>
      <c r="N21" s="10"/>
    </row>
    <row r="22" spans="1:14" ht="12.75">
      <c r="A22" s="426"/>
      <c r="B22" s="80" t="s">
        <v>111</v>
      </c>
      <c r="C22" s="87"/>
      <c r="D22" s="181"/>
      <c r="E22" s="454"/>
      <c r="F22" s="337"/>
      <c r="G22" s="8"/>
      <c r="H22" s="13"/>
      <c r="I22" s="12"/>
      <c r="J22" s="13"/>
      <c r="K22" s="12"/>
      <c r="L22" s="13"/>
      <c r="M22" s="12"/>
      <c r="N22" s="13"/>
    </row>
    <row r="23" spans="1:14" ht="12.75">
      <c r="A23" s="407" t="s">
        <v>69</v>
      </c>
      <c r="B23" s="84" t="s">
        <v>94</v>
      </c>
      <c r="C23" s="158"/>
      <c r="D23" s="178"/>
      <c r="E23" s="427"/>
      <c r="F23" s="336"/>
      <c r="G23" s="14"/>
      <c r="H23" s="10"/>
      <c r="I23" s="9"/>
      <c r="J23" s="10"/>
      <c r="K23" s="9"/>
      <c r="L23" s="10"/>
      <c r="M23" s="9"/>
      <c r="N23" s="10"/>
    </row>
    <row r="24" spans="1:14" ht="12.75">
      <c r="A24" s="426"/>
      <c r="B24" s="80" t="s">
        <v>95</v>
      </c>
      <c r="C24" s="87"/>
      <c r="D24" s="181"/>
      <c r="E24" s="454"/>
      <c r="F24" s="337"/>
      <c r="G24" s="8"/>
      <c r="H24" s="13"/>
      <c r="I24" s="12"/>
      <c r="J24" s="13"/>
      <c r="K24" s="12"/>
      <c r="L24" s="13"/>
      <c r="M24" s="12"/>
      <c r="N24" s="13"/>
    </row>
    <row r="25" spans="1:14" ht="12.75">
      <c r="A25" s="407" t="s">
        <v>22</v>
      </c>
      <c r="B25" s="84" t="s">
        <v>94</v>
      </c>
      <c r="C25" s="158"/>
      <c r="D25" s="178"/>
      <c r="E25" s="427"/>
      <c r="F25" s="336"/>
      <c r="G25" s="14"/>
      <c r="H25" s="10"/>
      <c r="I25" s="12"/>
      <c r="J25" s="13"/>
      <c r="K25" s="12"/>
      <c r="L25" s="13"/>
      <c r="M25" s="12"/>
      <c r="N25" s="13"/>
    </row>
    <row r="26" spans="1:14" ht="12.75">
      <c r="A26" s="426"/>
      <c r="B26" s="80" t="s">
        <v>95</v>
      </c>
      <c r="C26" s="87"/>
      <c r="D26" s="181"/>
      <c r="E26" s="454"/>
      <c r="F26" s="337"/>
      <c r="G26" s="8"/>
      <c r="H26" s="13"/>
      <c r="I26" s="4"/>
      <c r="J26" s="5"/>
      <c r="K26" s="4"/>
      <c r="L26" s="5"/>
      <c r="M26" s="4"/>
      <c r="N26" s="5"/>
    </row>
    <row r="27" spans="1:14" ht="12.75">
      <c r="A27" s="407" t="s">
        <v>23</v>
      </c>
      <c r="B27" s="84" t="s">
        <v>94</v>
      </c>
      <c r="C27" s="158"/>
      <c r="D27" s="178"/>
      <c r="E27" s="427"/>
      <c r="F27" s="336"/>
      <c r="G27" s="14"/>
      <c r="H27" s="10"/>
      <c r="I27" s="4"/>
      <c r="J27" s="5"/>
      <c r="K27" s="4"/>
      <c r="L27" s="5"/>
      <c r="M27" s="4"/>
      <c r="N27" s="5"/>
    </row>
    <row r="28" spans="1:14" ht="12.75">
      <c r="A28" s="426"/>
      <c r="B28" s="80" t="s">
        <v>95</v>
      </c>
      <c r="C28" s="87"/>
      <c r="D28" s="181"/>
      <c r="E28" s="454"/>
      <c r="F28" s="337"/>
      <c r="G28" s="8"/>
      <c r="H28" s="13"/>
      <c r="I28" s="4"/>
      <c r="J28" s="5"/>
      <c r="K28" s="4"/>
      <c r="L28" s="5"/>
      <c r="M28" s="4"/>
      <c r="N28" s="5"/>
    </row>
    <row r="29" spans="1:14" ht="12.75">
      <c r="A29" s="407" t="s">
        <v>24</v>
      </c>
      <c r="B29" s="84" t="s">
        <v>94</v>
      </c>
      <c r="C29" s="158"/>
      <c r="D29" s="178"/>
      <c r="E29" s="427"/>
      <c r="F29" s="336"/>
      <c r="G29" s="14"/>
      <c r="H29" s="10"/>
      <c r="I29" s="4"/>
      <c r="J29" s="5"/>
      <c r="K29" s="4"/>
      <c r="L29" s="5"/>
      <c r="M29" s="4"/>
      <c r="N29" s="5"/>
    </row>
    <row r="30" spans="1:14" ht="12.75">
      <c r="A30" s="426"/>
      <c r="B30" s="80" t="s">
        <v>95</v>
      </c>
      <c r="C30" s="87"/>
      <c r="D30" s="181"/>
      <c r="E30" s="454"/>
      <c r="F30" s="337"/>
      <c r="G30" s="8"/>
      <c r="H30" s="13"/>
      <c r="I30" s="4"/>
      <c r="J30" s="5"/>
      <c r="K30" s="4"/>
      <c r="L30" s="5"/>
      <c r="M30" s="4"/>
      <c r="N30" s="5"/>
    </row>
    <row r="31" spans="1:14" ht="12.75">
      <c r="A31" s="407" t="s">
        <v>25</v>
      </c>
      <c r="B31" s="84" t="s">
        <v>94</v>
      </c>
      <c r="C31" s="158"/>
      <c r="D31" s="178"/>
      <c r="E31" s="427"/>
      <c r="F31" s="336"/>
      <c r="G31" s="14"/>
      <c r="H31" s="10"/>
      <c r="I31" s="4"/>
      <c r="J31" s="5"/>
      <c r="K31" s="4"/>
      <c r="L31" s="5"/>
      <c r="M31" s="4"/>
      <c r="N31" s="5"/>
    </row>
    <row r="32" spans="1:14" ht="12.75">
      <c r="A32" s="426"/>
      <c r="B32" s="80" t="s">
        <v>95</v>
      </c>
      <c r="C32" s="87"/>
      <c r="D32" s="181"/>
      <c r="E32" s="454"/>
      <c r="F32" s="337"/>
      <c r="G32" s="8"/>
      <c r="H32" s="13"/>
      <c r="I32" s="4"/>
      <c r="J32" s="5"/>
      <c r="K32" s="4"/>
      <c r="L32" s="5"/>
      <c r="M32" s="4"/>
      <c r="N32" s="5"/>
    </row>
    <row r="33" spans="1:14" ht="12.75">
      <c r="A33" s="407" t="s">
        <v>26</v>
      </c>
      <c r="B33" s="84" t="s">
        <v>94</v>
      </c>
      <c r="C33" s="158"/>
      <c r="D33" s="178"/>
      <c r="E33" s="427"/>
      <c r="F33" s="336"/>
      <c r="G33" s="14"/>
      <c r="H33" s="10"/>
      <c r="I33" s="9"/>
      <c r="J33" s="10"/>
      <c r="K33" s="9"/>
      <c r="L33" s="10"/>
      <c r="M33" s="9"/>
      <c r="N33" s="10"/>
    </row>
    <row r="34" spans="1:14" ht="13.5" thickBot="1">
      <c r="A34" s="455"/>
      <c r="B34" s="85" t="s">
        <v>95</v>
      </c>
      <c r="C34" s="87"/>
      <c r="D34" s="181"/>
      <c r="E34" s="420"/>
      <c r="F34" s="293"/>
      <c r="G34" s="250"/>
      <c r="H34" s="13"/>
      <c r="I34" s="2"/>
      <c r="J34" s="3"/>
      <c r="K34" s="2"/>
      <c r="L34" s="3"/>
      <c r="M34" s="2"/>
      <c r="N34" s="3"/>
    </row>
    <row r="35" spans="1:14" ht="15" thickTop="1">
      <c r="A35" s="15"/>
      <c r="B35" s="15"/>
      <c r="C35" s="15"/>
      <c r="D35" s="15"/>
      <c r="E35" s="15"/>
      <c r="F35" s="15"/>
      <c r="G35" s="15"/>
      <c r="H35" s="15"/>
      <c r="I35" s="1"/>
      <c r="J35" s="1"/>
      <c r="K35" s="1"/>
      <c r="L35" s="1"/>
      <c r="M35" s="1"/>
      <c r="N35" s="1"/>
    </row>
    <row r="36" spans="1:14" s="26" customFormat="1" ht="12.75">
      <c r="A36" s="319"/>
      <c r="B36" s="319"/>
      <c r="C36" s="319"/>
      <c r="D36" s="320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26" customFormat="1" ht="12.75">
      <c r="A37" s="22"/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26" customFormat="1" ht="12.75">
      <c r="A38" s="22"/>
      <c r="B38" s="319"/>
      <c r="C38" s="319"/>
      <c r="D38" s="319"/>
      <c r="E38" s="320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26" customFormat="1" ht="12.75">
      <c r="A39" s="22"/>
      <c r="B39" s="319"/>
      <c r="C39" s="319"/>
      <c r="D39" s="319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"/>
      <c r="J40" s="1"/>
      <c r="K40" s="1"/>
      <c r="L40" s="1"/>
      <c r="M40" s="1"/>
      <c r="N40" s="1"/>
    </row>
    <row r="41" spans="1:8" ht="14.25">
      <c r="A41" s="19"/>
      <c r="B41" s="19"/>
      <c r="C41" s="19"/>
      <c r="D41" s="19"/>
      <c r="E41" s="19"/>
      <c r="F41" s="19"/>
      <c r="G41" s="19"/>
      <c r="H41" s="19"/>
    </row>
    <row r="42" spans="1:8" ht="14.25">
      <c r="A42" s="19"/>
      <c r="B42" s="19"/>
      <c r="C42" s="19"/>
      <c r="D42" s="19"/>
      <c r="E42" s="19"/>
      <c r="F42" s="19"/>
      <c r="G42" s="19"/>
      <c r="H42" s="19"/>
    </row>
    <row r="43" spans="1:8" ht="14.25">
      <c r="A43" s="19"/>
      <c r="B43" s="19"/>
      <c r="C43" s="19"/>
      <c r="D43" s="19"/>
      <c r="E43" s="19"/>
      <c r="F43" s="19"/>
      <c r="G43" s="19"/>
      <c r="H43" s="19"/>
    </row>
  </sheetData>
  <sheetProtection/>
  <mergeCells count="55"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A23:A24"/>
    <mergeCell ref="E23:E24"/>
    <mergeCell ref="A17:A18"/>
    <mergeCell ref="F19:F20"/>
    <mergeCell ref="F23:F24"/>
    <mergeCell ref="A19:A20"/>
    <mergeCell ref="E19:E20"/>
    <mergeCell ref="A21:A22"/>
    <mergeCell ref="E21:E22"/>
    <mergeCell ref="F21:F22"/>
    <mergeCell ref="F15:F16"/>
    <mergeCell ref="B9:C10"/>
    <mergeCell ref="A11:A12"/>
    <mergeCell ref="A13:A14"/>
    <mergeCell ref="A15:A16"/>
    <mergeCell ref="E15:E16"/>
    <mergeCell ref="E13:E14"/>
    <mergeCell ref="E17:E18"/>
    <mergeCell ref="F17:F18"/>
    <mergeCell ref="G8:N8"/>
    <mergeCell ref="D9:D10"/>
    <mergeCell ref="E9:E10"/>
    <mergeCell ref="M9:N9"/>
    <mergeCell ref="I9:J9"/>
    <mergeCell ref="B8:D8"/>
    <mergeCell ref="E8:F8"/>
    <mergeCell ref="F13:F14"/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8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23" customFormat="1" ht="15">
      <c r="A1" s="18" t="s">
        <v>41</v>
      </c>
      <c r="B1" s="16" t="s">
        <v>47</v>
      </c>
      <c r="C1" s="16"/>
      <c r="D1" s="17"/>
      <c r="E1" s="17"/>
      <c r="F1" s="17"/>
      <c r="G1" s="17"/>
      <c r="H1" s="17"/>
      <c r="I1" s="445" t="s">
        <v>29</v>
      </c>
      <c r="J1" s="445"/>
      <c r="K1" s="445"/>
      <c r="L1" s="17">
        <v>315</v>
      </c>
      <c r="M1" s="17"/>
      <c r="N1" s="17"/>
    </row>
    <row r="2" spans="1:14" s="23" customFormat="1" ht="15">
      <c r="A2" s="16" t="s">
        <v>1</v>
      </c>
      <c r="B2" s="16" t="s">
        <v>106</v>
      </c>
      <c r="C2" s="16"/>
      <c r="D2" s="17"/>
      <c r="E2" s="17"/>
      <c r="F2" s="17"/>
      <c r="G2" s="17"/>
      <c r="H2" s="17"/>
      <c r="I2" s="445" t="s">
        <v>2</v>
      </c>
      <c r="J2" s="445"/>
      <c r="K2" s="445"/>
      <c r="L2" s="17">
        <v>3</v>
      </c>
      <c r="M2" s="17"/>
      <c r="N2" s="17"/>
    </row>
    <row r="3" spans="1:14" s="23" customFormat="1" ht="15">
      <c r="A3" s="16" t="s">
        <v>0</v>
      </c>
      <c r="B3" s="16" t="s">
        <v>38</v>
      </c>
      <c r="C3" s="16"/>
      <c r="D3" s="17"/>
      <c r="E3" s="17"/>
      <c r="F3" s="17"/>
      <c r="G3" s="17"/>
      <c r="H3" s="17"/>
      <c r="I3" s="445" t="s">
        <v>3</v>
      </c>
      <c r="J3" s="445"/>
      <c r="K3" s="445"/>
      <c r="L3" s="17" t="s">
        <v>49</v>
      </c>
      <c r="M3" s="17"/>
      <c r="N3" s="17"/>
    </row>
    <row r="4" spans="1:14" s="23" customFormat="1" ht="15">
      <c r="A4" s="16" t="s">
        <v>4</v>
      </c>
      <c r="B4" s="16">
        <v>56</v>
      </c>
      <c r="C4" s="16"/>
      <c r="D4" s="17"/>
      <c r="E4" s="17"/>
      <c r="F4" s="17"/>
      <c r="G4" s="17"/>
      <c r="H4" s="17"/>
      <c r="I4" s="16" t="s">
        <v>31</v>
      </c>
      <c r="J4" s="16"/>
      <c r="K4" s="16"/>
      <c r="L4" s="17"/>
      <c r="M4" s="17"/>
      <c r="N4" s="1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34"/>
      <c r="L5" s="34" t="s">
        <v>65</v>
      </c>
      <c r="M5" s="34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8"/>
    </row>
    <row r="8" spans="1:14" ht="16.5" thickBot="1" thickTop="1">
      <c r="A8" s="314" t="s">
        <v>6</v>
      </c>
      <c r="B8" s="316" t="s">
        <v>7</v>
      </c>
      <c r="C8" s="317"/>
      <c r="D8" s="322"/>
      <c r="E8" s="316" t="s">
        <v>11</v>
      </c>
      <c r="F8" s="322"/>
      <c r="G8" s="309" t="s">
        <v>15</v>
      </c>
      <c r="H8" s="310"/>
      <c r="I8" s="310"/>
      <c r="J8" s="310"/>
      <c r="K8" s="310"/>
      <c r="L8" s="310"/>
      <c r="M8" s="310"/>
      <c r="N8" s="311"/>
    </row>
    <row r="9" spans="1:14" ht="13.5" thickTop="1">
      <c r="A9" s="315"/>
      <c r="B9" s="347" t="s">
        <v>8</v>
      </c>
      <c r="C9" s="291"/>
      <c r="D9" s="292" t="s">
        <v>9</v>
      </c>
      <c r="E9" s="419" t="s">
        <v>10</v>
      </c>
      <c r="F9" s="292" t="s">
        <v>9</v>
      </c>
      <c r="G9" s="323" t="s">
        <v>27</v>
      </c>
      <c r="H9" s="324"/>
      <c r="I9" s="334" t="s">
        <v>28</v>
      </c>
      <c r="J9" s="335"/>
      <c r="K9" s="334" t="s">
        <v>13</v>
      </c>
      <c r="L9" s="335"/>
      <c r="M9" s="334" t="s">
        <v>14</v>
      </c>
      <c r="N9" s="335"/>
    </row>
    <row r="10" spans="1:14" ht="15" thickBot="1">
      <c r="A10" s="290"/>
      <c r="B10" s="424"/>
      <c r="C10" s="331"/>
      <c r="D10" s="293"/>
      <c r="E10" s="420"/>
      <c r="F10" s="293"/>
      <c r="G10" s="11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4" t="s">
        <v>16</v>
      </c>
      <c r="B11" s="79" t="s">
        <v>94</v>
      </c>
      <c r="C11" s="158">
        <v>5106</v>
      </c>
      <c r="D11" s="166">
        <f>(9.7+2.473+0.437+0.015)*1.075*1.2</f>
        <v>16.286249999999995</v>
      </c>
      <c r="E11" s="427">
        <v>35</v>
      </c>
      <c r="F11" s="336">
        <v>63.99</v>
      </c>
      <c r="G11" s="192"/>
      <c r="H11" s="193"/>
      <c r="I11" s="6"/>
      <c r="J11" s="7"/>
      <c r="K11" s="6"/>
      <c r="L11" s="7"/>
      <c r="M11" s="6"/>
      <c r="N11" s="7"/>
    </row>
    <row r="12" spans="1:14" ht="15.75" customHeight="1">
      <c r="A12" s="408"/>
      <c r="B12" s="82" t="s">
        <v>101</v>
      </c>
      <c r="C12" s="89">
        <v>2304</v>
      </c>
      <c r="D12" s="167">
        <f>(6.15+0.824+0.437+0.015)*1.075*1.2</f>
        <v>9.57954</v>
      </c>
      <c r="E12" s="428"/>
      <c r="F12" s="435"/>
      <c r="G12" s="194"/>
      <c r="H12" s="195"/>
      <c r="I12" s="6"/>
      <c r="J12" s="7"/>
      <c r="K12" s="6"/>
      <c r="L12" s="7"/>
      <c r="M12" s="6"/>
      <c r="N12" s="7"/>
    </row>
    <row r="13" spans="1:14" ht="16.5" customHeight="1" thickBot="1">
      <c r="A13" s="426"/>
      <c r="B13" s="80" t="s">
        <v>113</v>
      </c>
      <c r="C13" s="87">
        <v>21.1</v>
      </c>
      <c r="D13" s="169">
        <f>173.626*1.075*1.2</f>
        <v>223.97754</v>
      </c>
      <c r="E13" s="420"/>
      <c r="F13" s="293"/>
      <c r="G13" s="196"/>
      <c r="H13" s="197"/>
      <c r="I13" s="6"/>
      <c r="J13" s="7"/>
      <c r="K13" s="6"/>
      <c r="L13" s="7"/>
      <c r="M13" s="6"/>
      <c r="N13" s="7"/>
    </row>
    <row r="14" spans="1:14" ht="15" customHeight="1">
      <c r="A14" s="407" t="s">
        <v>17</v>
      </c>
      <c r="B14" s="79" t="s">
        <v>94</v>
      </c>
      <c r="C14" s="158">
        <v>4648</v>
      </c>
      <c r="D14" s="166">
        <f>(9.7+2.473+0.437+0.015)*1.075*1.2</f>
        <v>16.286249999999995</v>
      </c>
      <c r="E14" s="427">
        <v>42</v>
      </c>
      <c r="F14" s="442">
        <v>63.99</v>
      </c>
      <c r="G14" s="198"/>
      <c r="H14" s="199"/>
      <c r="I14" s="9"/>
      <c r="J14" s="10"/>
      <c r="K14" s="9"/>
      <c r="L14" s="10"/>
      <c r="M14" s="9"/>
      <c r="N14" s="10"/>
    </row>
    <row r="15" spans="1:14" ht="15" customHeight="1">
      <c r="A15" s="408"/>
      <c r="B15" s="82" t="s">
        <v>101</v>
      </c>
      <c r="C15" s="90">
        <v>2019</v>
      </c>
      <c r="D15" s="167">
        <f>(6.15+0.824+0.437+0.015)*1.075*1.2</f>
        <v>9.57954</v>
      </c>
      <c r="E15" s="428"/>
      <c r="F15" s="443"/>
      <c r="G15" s="194"/>
      <c r="H15" s="195"/>
      <c r="I15" s="6"/>
      <c r="J15" s="7"/>
      <c r="K15" s="6"/>
      <c r="L15" s="7"/>
      <c r="M15" s="6"/>
      <c r="N15" s="7"/>
    </row>
    <row r="16" spans="1:14" ht="15" customHeight="1" thickBot="1">
      <c r="A16" s="426"/>
      <c r="B16" s="80" t="s">
        <v>113</v>
      </c>
      <c r="C16" s="87">
        <v>21.1</v>
      </c>
      <c r="D16" s="169">
        <f>173.626*1.075*1.2</f>
        <v>223.97754</v>
      </c>
      <c r="E16" s="454"/>
      <c r="F16" s="456"/>
      <c r="G16" s="196"/>
      <c r="H16" s="197"/>
      <c r="I16" s="12"/>
      <c r="J16" s="13"/>
      <c r="K16" s="12"/>
      <c r="L16" s="13"/>
      <c r="M16" s="12"/>
      <c r="N16" s="13"/>
    </row>
    <row r="17" spans="1:14" ht="15" customHeight="1">
      <c r="A17" s="407" t="s">
        <v>18</v>
      </c>
      <c r="B17" s="79" t="s">
        <v>94</v>
      </c>
      <c r="C17" s="158">
        <v>4163</v>
      </c>
      <c r="D17" s="166">
        <f>(9.7+2.473+0.437+0.015)*1.075*1.2</f>
        <v>16.286249999999995</v>
      </c>
      <c r="E17" s="427">
        <v>42</v>
      </c>
      <c r="F17" s="442">
        <v>63.99</v>
      </c>
      <c r="G17" s="198"/>
      <c r="H17" s="199"/>
      <c r="I17" s="9"/>
      <c r="J17" s="10"/>
      <c r="K17" s="9"/>
      <c r="L17" s="10"/>
      <c r="M17" s="9"/>
      <c r="N17" s="10"/>
    </row>
    <row r="18" spans="1:14" ht="15" customHeight="1">
      <c r="A18" s="408"/>
      <c r="B18" s="82" t="s">
        <v>101</v>
      </c>
      <c r="C18" s="90">
        <v>1790</v>
      </c>
      <c r="D18" s="167">
        <f>(6.15+0.824+0.437+0.015)*1.075*1.2</f>
        <v>9.57954</v>
      </c>
      <c r="E18" s="428"/>
      <c r="F18" s="443"/>
      <c r="G18" s="194"/>
      <c r="H18" s="195"/>
      <c r="I18" s="6"/>
      <c r="J18" s="7"/>
      <c r="K18" s="6"/>
      <c r="L18" s="7"/>
      <c r="M18" s="6"/>
      <c r="N18" s="7"/>
    </row>
    <row r="19" spans="1:14" ht="15" customHeight="1" thickBot="1">
      <c r="A19" s="426"/>
      <c r="B19" s="80" t="s">
        <v>113</v>
      </c>
      <c r="C19" s="87">
        <v>21.1</v>
      </c>
      <c r="D19" s="169">
        <f>173.626*1.075*1.2</f>
        <v>223.97754</v>
      </c>
      <c r="E19" s="454"/>
      <c r="F19" s="456"/>
      <c r="G19" s="196"/>
      <c r="H19" s="197"/>
      <c r="I19" s="12"/>
      <c r="J19" s="13"/>
      <c r="K19" s="12"/>
      <c r="L19" s="13"/>
      <c r="M19" s="12"/>
      <c r="N19" s="13"/>
    </row>
    <row r="20" spans="1:14" ht="15" customHeight="1">
      <c r="A20" s="407" t="s">
        <v>19</v>
      </c>
      <c r="B20" s="79" t="s">
        <v>94</v>
      </c>
      <c r="C20" s="158">
        <v>2861</v>
      </c>
      <c r="D20" s="166">
        <f>(9.7+2.473+0.437+0.015)*1.075*1.2</f>
        <v>16.286249999999995</v>
      </c>
      <c r="E20" s="427">
        <v>40</v>
      </c>
      <c r="F20" s="442">
        <v>63.99</v>
      </c>
      <c r="G20" s="198"/>
      <c r="H20" s="199"/>
      <c r="I20" s="9"/>
      <c r="J20" s="10"/>
      <c r="K20" s="9"/>
      <c r="L20" s="10"/>
      <c r="M20" s="9"/>
      <c r="N20" s="10"/>
    </row>
    <row r="21" spans="1:14" ht="15" customHeight="1">
      <c r="A21" s="408"/>
      <c r="B21" s="82" t="s">
        <v>101</v>
      </c>
      <c r="C21" s="89">
        <v>1210</v>
      </c>
      <c r="D21" s="167">
        <f>(6.15+0.824+0.437+0.015)*1.075*1.2</f>
        <v>9.57954</v>
      </c>
      <c r="E21" s="428"/>
      <c r="F21" s="443"/>
      <c r="G21" s="194"/>
      <c r="H21" s="195"/>
      <c r="I21" s="6"/>
      <c r="J21" s="7"/>
      <c r="K21" s="6"/>
      <c r="L21" s="7"/>
      <c r="M21" s="6"/>
      <c r="N21" s="7"/>
    </row>
    <row r="22" spans="1:14" ht="13.5" thickBot="1">
      <c r="A22" s="426"/>
      <c r="B22" s="80" t="s">
        <v>113</v>
      </c>
      <c r="C22" s="87">
        <v>21.1</v>
      </c>
      <c r="D22" s="169">
        <f>173.626*1.075*1.2</f>
        <v>223.97754</v>
      </c>
      <c r="E22" s="454"/>
      <c r="F22" s="456"/>
      <c r="G22" s="196"/>
      <c r="H22" s="197"/>
      <c r="I22" s="12"/>
      <c r="J22" s="13"/>
      <c r="K22" s="12"/>
      <c r="L22" s="13"/>
      <c r="M22" s="12"/>
      <c r="N22" s="13"/>
    </row>
    <row r="23" spans="1:14" ht="12.75">
      <c r="A23" s="407" t="s">
        <v>20</v>
      </c>
      <c r="B23" s="79" t="s">
        <v>94</v>
      </c>
      <c r="C23" s="158">
        <v>620</v>
      </c>
      <c r="D23" s="166">
        <f>(9.7+2.473+0.437+0.015)*1.075*1.2</f>
        <v>16.286249999999995</v>
      </c>
      <c r="E23" s="427">
        <v>51</v>
      </c>
      <c r="F23" s="442">
        <v>63.99</v>
      </c>
      <c r="G23" s="198"/>
      <c r="H23" s="199"/>
      <c r="I23" s="9"/>
      <c r="J23" s="10"/>
      <c r="K23" s="9"/>
      <c r="L23" s="10"/>
      <c r="M23" s="9"/>
      <c r="N23" s="10"/>
    </row>
    <row r="24" spans="1:14" ht="12.75">
      <c r="A24" s="408"/>
      <c r="B24" s="82" t="s">
        <v>101</v>
      </c>
      <c r="C24" s="89">
        <v>76</v>
      </c>
      <c r="D24" s="167">
        <f>(6.15+0.824+0.437+0.015)*1.075*1.2</f>
        <v>9.57954</v>
      </c>
      <c r="E24" s="428"/>
      <c r="F24" s="443"/>
      <c r="G24" s="194"/>
      <c r="H24" s="195"/>
      <c r="I24" s="6"/>
      <c r="J24" s="7"/>
      <c r="K24" s="6"/>
      <c r="L24" s="7"/>
      <c r="M24" s="6"/>
      <c r="N24" s="7"/>
    </row>
    <row r="25" spans="1:14" ht="13.5" thickBot="1">
      <c r="A25" s="426"/>
      <c r="B25" s="80" t="s">
        <v>113</v>
      </c>
      <c r="C25" s="87">
        <v>21.1</v>
      </c>
      <c r="D25" s="169">
        <f>173.626*1.075*1.2</f>
        <v>223.97754</v>
      </c>
      <c r="E25" s="454"/>
      <c r="F25" s="456"/>
      <c r="G25" s="200"/>
      <c r="H25" s="201"/>
      <c r="I25" s="12"/>
      <c r="J25" s="13"/>
      <c r="K25" s="12"/>
      <c r="L25" s="13"/>
      <c r="M25" s="12"/>
      <c r="N25" s="13"/>
    </row>
    <row r="26" spans="1:14" ht="12.75">
      <c r="A26" s="407" t="s">
        <v>68</v>
      </c>
      <c r="B26" s="79" t="s">
        <v>94</v>
      </c>
      <c r="C26" s="88"/>
      <c r="D26" s="166"/>
      <c r="E26" s="427"/>
      <c r="F26" s="442"/>
      <c r="G26" s="198"/>
      <c r="H26" s="199"/>
      <c r="I26" s="9"/>
      <c r="J26" s="10"/>
      <c r="K26" s="9"/>
      <c r="L26" s="10"/>
      <c r="M26" s="9"/>
      <c r="N26" s="10"/>
    </row>
    <row r="27" spans="1:14" ht="12.75">
      <c r="A27" s="408"/>
      <c r="B27" s="82" t="s">
        <v>101</v>
      </c>
      <c r="C27" s="89"/>
      <c r="D27" s="167"/>
      <c r="E27" s="428"/>
      <c r="F27" s="443"/>
      <c r="G27" s="194"/>
      <c r="H27" s="195"/>
      <c r="I27" s="6"/>
      <c r="J27" s="7"/>
      <c r="K27" s="6"/>
      <c r="L27" s="7"/>
      <c r="M27" s="6"/>
      <c r="N27" s="7"/>
    </row>
    <row r="28" spans="1:14" ht="13.5" thickBot="1">
      <c r="A28" s="426"/>
      <c r="B28" s="80" t="s">
        <v>113</v>
      </c>
      <c r="C28" s="87"/>
      <c r="D28" s="169"/>
      <c r="E28" s="454"/>
      <c r="F28" s="456"/>
      <c r="G28" s="200"/>
      <c r="H28" s="201"/>
      <c r="I28" s="12"/>
      <c r="J28" s="13"/>
      <c r="K28" s="12"/>
      <c r="L28" s="13"/>
      <c r="M28" s="12"/>
      <c r="N28" s="13"/>
    </row>
    <row r="29" spans="1:14" ht="12.75">
      <c r="A29" s="407" t="s">
        <v>69</v>
      </c>
      <c r="B29" s="79" t="s">
        <v>94</v>
      </c>
      <c r="C29" s="88"/>
      <c r="D29" s="166"/>
      <c r="E29" s="427"/>
      <c r="F29" s="336"/>
      <c r="G29" s="198"/>
      <c r="H29" s="199"/>
      <c r="I29" s="9"/>
      <c r="J29" s="10"/>
      <c r="K29" s="9"/>
      <c r="L29" s="10"/>
      <c r="M29" s="9"/>
      <c r="N29" s="10"/>
    </row>
    <row r="30" spans="1:14" ht="12.75">
      <c r="A30" s="408"/>
      <c r="B30" s="82" t="s">
        <v>101</v>
      </c>
      <c r="C30" s="89"/>
      <c r="D30" s="167"/>
      <c r="E30" s="428"/>
      <c r="F30" s="435"/>
      <c r="G30" s="194"/>
      <c r="H30" s="195"/>
      <c r="I30" s="6"/>
      <c r="J30" s="7"/>
      <c r="K30" s="6"/>
      <c r="L30" s="7"/>
      <c r="M30" s="6"/>
      <c r="N30" s="7"/>
    </row>
    <row r="31" spans="1:14" ht="13.5" thickBot="1">
      <c r="A31" s="426"/>
      <c r="B31" s="80" t="s">
        <v>113</v>
      </c>
      <c r="C31" s="87"/>
      <c r="D31" s="169"/>
      <c r="E31" s="454"/>
      <c r="F31" s="337"/>
      <c r="G31" s="200"/>
      <c r="H31" s="201"/>
      <c r="I31" s="12"/>
      <c r="J31" s="13"/>
      <c r="K31" s="12"/>
      <c r="L31" s="13"/>
      <c r="M31" s="12"/>
      <c r="N31" s="13"/>
    </row>
    <row r="32" spans="1:14" ht="12.75">
      <c r="A32" s="407" t="s">
        <v>22</v>
      </c>
      <c r="B32" s="79" t="s">
        <v>94</v>
      </c>
      <c r="C32" s="88"/>
      <c r="D32" s="166"/>
      <c r="E32" s="427"/>
      <c r="F32" s="336"/>
      <c r="G32" s="457"/>
      <c r="H32" s="460"/>
      <c r="I32" s="12"/>
      <c r="J32" s="13"/>
      <c r="K32" s="12"/>
      <c r="L32" s="13"/>
      <c r="M32" s="12"/>
      <c r="N32" s="13"/>
    </row>
    <row r="33" spans="1:14" ht="12.75">
      <c r="A33" s="408"/>
      <c r="B33" s="82" t="s">
        <v>101</v>
      </c>
      <c r="C33" s="89"/>
      <c r="D33" s="167"/>
      <c r="E33" s="428"/>
      <c r="F33" s="435"/>
      <c r="G33" s="458"/>
      <c r="H33" s="461"/>
      <c r="I33" s="12"/>
      <c r="J33" s="13"/>
      <c r="K33" s="12"/>
      <c r="L33" s="13"/>
      <c r="M33" s="12"/>
      <c r="N33" s="13"/>
    </row>
    <row r="34" spans="1:14" ht="13.5" thickBot="1">
      <c r="A34" s="426"/>
      <c r="B34" s="80" t="s">
        <v>113</v>
      </c>
      <c r="C34" s="87"/>
      <c r="D34" s="169"/>
      <c r="E34" s="454"/>
      <c r="F34" s="337"/>
      <c r="G34" s="459"/>
      <c r="H34" s="462"/>
      <c r="I34" s="4"/>
      <c r="J34" s="5"/>
      <c r="K34" s="4"/>
      <c r="L34" s="5"/>
      <c r="M34" s="4"/>
      <c r="N34" s="5"/>
    </row>
    <row r="35" spans="1:14" ht="12.75">
      <c r="A35" s="407" t="s">
        <v>23</v>
      </c>
      <c r="B35" s="84" t="s">
        <v>94</v>
      </c>
      <c r="C35" s="88"/>
      <c r="D35" s="166"/>
      <c r="E35" s="427"/>
      <c r="F35" s="336"/>
      <c r="G35" s="200"/>
      <c r="H35" s="201"/>
      <c r="I35" s="4"/>
      <c r="J35" s="5"/>
      <c r="K35" s="4"/>
      <c r="L35" s="5"/>
      <c r="M35" s="4"/>
      <c r="N35" s="5"/>
    </row>
    <row r="36" spans="1:14" ht="12.75">
      <c r="A36" s="408"/>
      <c r="B36" s="80" t="s">
        <v>95</v>
      </c>
      <c r="C36" s="89"/>
      <c r="D36" s="167"/>
      <c r="E36" s="428"/>
      <c r="F36" s="435"/>
      <c r="G36" s="200"/>
      <c r="H36" s="201"/>
      <c r="I36" s="4"/>
      <c r="J36" s="5"/>
      <c r="K36" s="4"/>
      <c r="L36" s="5"/>
      <c r="M36" s="4"/>
      <c r="N36" s="5"/>
    </row>
    <row r="37" spans="1:14" ht="13.5" thickBot="1">
      <c r="A37" s="426"/>
      <c r="B37" s="80" t="s">
        <v>107</v>
      </c>
      <c r="C37" s="87"/>
      <c r="D37" s="169"/>
      <c r="E37" s="454"/>
      <c r="F37" s="337"/>
      <c r="G37" s="204"/>
      <c r="H37" s="205"/>
      <c r="I37" s="4"/>
      <c r="J37" s="5"/>
      <c r="K37" s="4"/>
      <c r="L37" s="5"/>
      <c r="M37" s="4"/>
      <c r="N37" s="5"/>
    </row>
    <row r="38" spans="1:14" ht="12.75">
      <c r="A38" s="407" t="s">
        <v>24</v>
      </c>
      <c r="B38" s="84" t="s">
        <v>94</v>
      </c>
      <c r="C38" s="158"/>
      <c r="D38" s="166"/>
      <c r="E38" s="427"/>
      <c r="F38" s="336"/>
      <c r="G38" s="204"/>
      <c r="H38" s="205"/>
      <c r="I38" s="4"/>
      <c r="J38" s="5"/>
      <c r="K38" s="4"/>
      <c r="L38" s="5"/>
      <c r="M38" s="4"/>
      <c r="N38" s="5"/>
    </row>
    <row r="39" spans="1:14" ht="12.75">
      <c r="A39" s="408"/>
      <c r="B39" s="80" t="s">
        <v>95</v>
      </c>
      <c r="C39" s="89"/>
      <c r="D39" s="167"/>
      <c r="E39" s="428"/>
      <c r="F39" s="435"/>
      <c r="G39" s="204"/>
      <c r="H39" s="205"/>
      <c r="I39" s="4"/>
      <c r="J39" s="5"/>
      <c r="K39" s="4"/>
      <c r="L39" s="5"/>
      <c r="M39" s="4"/>
      <c r="N39" s="5"/>
    </row>
    <row r="40" spans="1:14" ht="13.5" thickBot="1">
      <c r="A40" s="426"/>
      <c r="B40" s="80" t="s">
        <v>107</v>
      </c>
      <c r="C40" s="87"/>
      <c r="D40" s="169"/>
      <c r="E40" s="454"/>
      <c r="F40" s="337"/>
      <c r="G40" s="204"/>
      <c r="H40" s="205"/>
      <c r="I40" s="4"/>
      <c r="J40" s="5"/>
      <c r="K40" s="4"/>
      <c r="L40" s="5"/>
      <c r="M40" s="4"/>
      <c r="N40" s="5"/>
    </row>
    <row r="41" spans="1:14" ht="12.75">
      <c r="A41" s="407" t="s">
        <v>25</v>
      </c>
      <c r="B41" s="84" t="s">
        <v>94</v>
      </c>
      <c r="C41" s="88"/>
      <c r="D41" s="166"/>
      <c r="E41" s="427"/>
      <c r="F41" s="336"/>
      <c r="G41" s="204"/>
      <c r="H41" s="205"/>
      <c r="I41" s="4"/>
      <c r="J41" s="5"/>
      <c r="K41" s="4"/>
      <c r="L41" s="5"/>
      <c r="M41" s="4"/>
      <c r="N41" s="5"/>
    </row>
    <row r="42" spans="1:14" ht="12.75">
      <c r="A42" s="408"/>
      <c r="B42" s="80" t="s">
        <v>95</v>
      </c>
      <c r="C42" s="89"/>
      <c r="D42" s="167"/>
      <c r="E42" s="428"/>
      <c r="F42" s="435"/>
      <c r="G42" s="204"/>
      <c r="H42" s="205"/>
      <c r="I42" s="4"/>
      <c r="J42" s="5"/>
      <c r="K42" s="4"/>
      <c r="L42" s="5"/>
      <c r="M42" s="4"/>
      <c r="N42" s="5"/>
    </row>
    <row r="43" spans="1:14" ht="13.5" thickBot="1">
      <c r="A43" s="426"/>
      <c r="B43" s="80" t="s">
        <v>107</v>
      </c>
      <c r="C43" s="87"/>
      <c r="D43" s="169"/>
      <c r="E43" s="454"/>
      <c r="F43" s="337"/>
      <c r="G43" s="204"/>
      <c r="H43" s="205"/>
      <c r="I43" s="4"/>
      <c r="J43" s="5"/>
      <c r="K43" s="4"/>
      <c r="L43" s="5"/>
      <c r="M43" s="4"/>
      <c r="N43" s="5"/>
    </row>
    <row r="44" spans="1:14" ht="12.75">
      <c r="A44" s="407" t="s">
        <v>26</v>
      </c>
      <c r="B44" s="84" t="s">
        <v>94</v>
      </c>
      <c r="C44" s="88"/>
      <c r="D44" s="166"/>
      <c r="E44" s="427"/>
      <c r="F44" s="336"/>
      <c r="G44" s="202"/>
      <c r="H44" s="203"/>
      <c r="I44" s="9"/>
      <c r="J44" s="10"/>
      <c r="K44" s="9"/>
      <c r="L44" s="10"/>
      <c r="M44" s="9"/>
      <c r="N44" s="10"/>
    </row>
    <row r="45" spans="1:14" ht="12.75">
      <c r="A45" s="408"/>
      <c r="B45" s="80" t="s">
        <v>95</v>
      </c>
      <c r="C45" s="89"/>
      <c r="D45" s="167"/>
      <c r="E45" s="428"/>
      <c r="F45" s="435"/>
      <c r="G45" s="202"/>
      <c r="H45" s="203"/>
      <c r="I45" s="9"/>
      <c r="J45" s="10"/>
      <c r="K45" s="9"/>
      <c r="L45" s="10"/>
      <c r="M45" s="9"/>
      <c r="N45" s="10"/>
    </row>
    <row r="46" spans="1:14" ht="13.5" thickBot="1">
      <c r="A46" s="455"/>
      <c r="B46" s="80" t="s">
        <v>107</v>
      </c>
      <c r="C46" s="87"/>
      <c r="D46" s="169"/>
      <c r="E46" s="420"/>
      <c r="F46" s="293"/>
      <c r="G46" s="242"/>
      <c r="H46" s="24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6" customFormat="1" ht="12.75">
      <c r="A48" s="319" t="s">
        <v>32</v>
      </c>
      <c r="B48" s="319"/>
      <c r="C48" s="319"/>
      <c r="D48" s="320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26" customFormat="1" ht="12.75">
      <c r="A49" s="22"/>
      <c r="B49" s="21" t="s">
        <v>33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26" customFormat="1" ht="12.75">
      <c r="A50" s="22"/>
      <c r="B50" s="319" t="s">
        <v>35</v>
      </c>
      <c r="C50" s="319"/>
      <c r="D50" s="319"/>
      <c r="E50" s="320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26" customFormat="1" ht="12.75">
      <c r="A51" s="22"/>
      <c r="B51" s="319" t="s">
        <v>34</v>
      </c>
      <c r="C51" s="319"/>
      <c r="D51" s="319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4.25">
      <c r="A52" s="15"/>
      <c r="B52" s="15"/>
      <c r="C52" s="15"/>
      <c r="D52" s="15"/>
      <c r="E52" s="15"/>
      <c r="F52" s="15"/>
      <c r="G52" s="15"/>
      <c r="H52" s="1"/>
      <c r="I52" s="1"/>
      <c r="J52" s="1"/>
      <c r="K52" s="1"/>
      <c r="L52" s="1"/>
      <c r="M52" s="1"/>
      <c r="N52" s="1"/>
    </row>
    <row r="53" spans="1:7" ht="14.25">
      <c r="A53" s="19"/>
      <c r="B53" s="19"/>
      <c r="C53" s="19"/>
      <c r="D53" s="19"/>
      <c r="E53" s="19"/>
      <c r="F53" s="19"/>
      <c r="G53" s="19"/>
    </row>
    <row r="54" spans="1:7" ht="14.25">
      <c r="A54" s="19"/>
      <c r="B54" s="19"/>
      <c r="C54" s="19"/>
      <c r="D54" s="19"/>
      <c r="E54" s="19"/>
      <c r="F54" s="19"/>
      <c r="G54" s="19"/>
    </row>
  </sheetData>
  <sheetProtection/>
  <mergeCells count="57"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F11:F13"/>
    <mergeCell ref="E14:E16"/>
    <mergeCell ref="F14:F16"/>
    <mergeCell ref="M9:N9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7:F19"/>
    <mergeCell ref="F20:F22"/>
    <mergeCell ref="F26:F28"/>
    <mergeCell ref="F29:F31"/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E35:E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2022-06-17T09:36:19Z</dcterms:modified>
  <cp:category/>
  <cp:version/>
  <cp:contentType/>
  <cp:contentStatus/>
</cp:coreProperties>
</file>