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<sst xmlns="http://schemas.openxmlformats.org/spreadsheetml/2006/main" count="1255" uniqueCount="117">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</sst>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2" fontId="0" fillId="0" borderId="36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82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83" fontId="0" fillId="0" borderId="49" xfId="0" applyNumberFormat="1" applyFill="1" applyBorder="1" applyAlignment="1">
      <alignment horizontal="center" vertical="center"/>
    </xf>
    <xf numFmtId="183" fontId="0" fillId="0" borderId="40" xfId="0" applyNumberFormat="1" applyFill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3" fontId="0" fillId="0" borderId="20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4" fontId="0" fillId="0" borderId="86" xfId="0" applyNumberForma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180" fontId="0" fillId="0" borderId="42" xfId="0" applyNumberFormat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8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8" xfId="0" applyNumberFormat="1" applyFill="1" applyBorder="1" applyAlignment="1">
      <alignment horizontal="center" vertical="center"/>
    </xf>
    <xf numFmtId="4" fontId="0" fillId="20" borderId="48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1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9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6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3" fontId="0" fillId="0" borderId="41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3" fontId="0" fillId="0" borderId="91" xfId="0" applyNumberForma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185" fontId="10" fillId="0" borderId="20" xfId="0" applyNumberFormat="1" applyFont="1" applyBorder="1" applyAlignment="1">
      <alignment horizontal="center" vertical="center"/>
    </xf>
    <xf numFmtId="185" fontId="10" fillId="0" borderId="15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183" fontId="0" fillId="0" borderId="24" xfId="0" applyNumberFormat="1" applyBorder="1" applyAlignment="1">
      <alignment horizontal="center" vertical="center"/>
    </xf>
    <xf numFmtId="183" fontId="0" fillId="0" borderId="87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0" fillId="0" borderId="42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0" fontId="0" fillId="0" borderId="54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5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49" xfId="0" applyFill="1" applyBorder="1" applyAlignment="1">
      <alignment horizontal="center" vertical="center"/>
    </xf>
    <xf numFmtId="0" fontId="0" fillId="20" borderId="41" xfId="0" applyFill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1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20" borderId="53" xfId="0" applyFill="1" applyBorder="1" applyAlignment="1">
      <alignment horizontal="center" vertical="center"/>
    </xf>
    <xf numFmtId="3" fontId="0" fillId="0" borderId="80" xfId="0" applyNumberFormat="1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E15" sqref="E15:E16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0" customFormat="1" ht="14.25" customHeight="1">
      <c r="A1" s="28" t="s">
        <v>41</v>
      </c>
      <c r="B1" s="26" t="s">
        <v>36</v>
      </c>
      <c r="C1" s="26"/>
      <c r="E1" s="27">
        <v>50964</v>
      </c>
      <c r="F1" s="27"/>
      <c r="G1" s="27"/>
      <c r="H1" s="28" t="s">
        <v>29</v>
      </c>
      <c r="I1" s="28"/>
      <c r="J1" s="28"/>
      <c r="K1" s="35">
        <v>2200</v>
      </c>
    </row>
    <row r="2" spans="1:11" s="30" customFormat="1" ht="14.25" customHeight="1">
      <c r="A2" s="26" t="s">
        <v>1</v>
      </c>
      <c r="B2" s="26" t="s">
        <v>37</v>
      </c>
      <c r="C2" s="26"/>
      <c r="D2" s="27"/>
      <c r="E2" s="27">
        <v>50963</v>
      </c>
      <c r="F2" s="27"/>
      <c r="G2" s="27"/>
      <c r="H2" s="28" t="s">
        <v>2</v>
      </c>
      <c r="I2" s="28"/>
      <c r="J2" s="28"/>
      <c r="K2" s="30">
        <v>15</v>
      </c>
    </row>
    <row r="3" spans="1:11" s="30" customFormat="1" ht="14.25" customHeight="1">
      <c r="A3" s="26" t="s">
        <v>0</v>
      </c>
      <c r="B3" s="26" t="s">
        <v>38</v>
      </c>
      <c r="C3" s="26"/>
      <c r="D3" s="27"/>
      <c r="E3" s="27"/>
      <c r="F3" s="27"/>
      <c r="G3" s="27"/>
      <c r="H3" s="28" t="s">
        <v>3</v>
      </c>
      <c r="I3" s="28"/>
      <c r="J3" s="28"/>
      <c r="K3" s="30">
        <v>27</v>
      </c>
    </row>
    <row r="4" spans="1:11" s="30" customFormat="1" ht="14.25" customHeight="1">
      <c r="A4" s="26" t="s">
        <v>4</v>
      </c>
      <c r="B4" s="26">
        <v>402</v>
      </c>
      <c r="C4" s="26"/>
      <c r="D4" s="27"/>
      <c r="E4" s="27"/>
      <c r="F4" s="27"/>
      <c r="G4" s="27"/>
      <c r="H4" s="28" t="s">
        <v>31</v>
      </c>
      <c r="I4" s="28"/>
      <c r="J4" s="28"/>
      <c r="K4" s="42" t="s">
        <v>62</v>
      </c>
    </row>
    <row r="5" spans="1:13" s="30" customFormat="1" ht="14.25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44"/>
      <c r="L5" s="44" t="s">
        <v>65</v>
      </c>
      <c r="M5" s="44"/>
    </row>
    <row r="6" spans="1:14" ht="14.25" customHeight="1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4.25" customHeight="1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4.25" customHeight="1" thickBot="1" thickTop="1">
      <c r="A8" s="395" t="s">
        <v>6</v>
      </c>
      <c r="B8" s="378" t="s">
        <v>7</v>
      </c>
      <c r="C8" s="382"/>
      <c r="D8" s="383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4.25" customHeight="1" thickTop="1">
      <c r="A9" s="396"/>
      <c r="B9" s="411" t="s">
        <v>8</v>
      </c>
      <c r="C9" s="412"/>
      <c r="D9" s="393" t="s">
        <v>9</v>
      </c>
      <c r="E9" s="398" t="s">
        <v>10</v>
      </c>
      <c r="F9" s="399" t="s">
        <v>9</v>
      </c>
      <c r="G9" s="386" t="s">
        <v>27</v>
      </c>
      <c r="H9" s="387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4.25" customHeight="1" thickBot="1">
      <c r="A10" s="397"/>
      <c r="B10" s="413"/>
      <c r="C10" s="414"/>
      <c r="D10" s="394"/>
      <c r="E10" s="406"/>
      <c r="F10" s="375"/>
      <c r="G10" s="233" t="s">
        <v>114</v>
      </c>
      <c r="H10" s="14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80" t="s">
        <v>16</v>
      </c>
      <c r="B11" s="267" t="s">
        <v>94</v>
      </c>
      <c r="C11" s="184">
        <f>3360+683</f>
        <v>4043</v>
      </c>
      <c r="D11" s="262">
        <f>(5.66+2.789+0.437+0.015)*1.075*1.2</f>
        <v>11.482289999999999</v>
      </c>
      <c r="E11" s="398">
        <v>154</v>
      </c>
      <c r="F11" s="381">
        <f>(22.54+6.56+18.6)*1.1</f>
        <v>52.470000000000006</v>
      </c>
      <c r="G11" s="309">
        <v>2044.8</v>
      </c>
      <c r="H11" s="108">
        <v>56.19</v>
      </c>
      <c r="K11" s="6"/>
      <c r="L11" s="7"/>
      <c r="M11" s="6"/>
      <c r="N11" s="7"/>
    </row>
    <row r="12" spans="1:14" ht="14.25" customHeight="1" thickBot="1">
      <c r="A12" s="408"/>
      <c r="B12" s="287" t="s">
        <v>111</v>
      </c>
      <c r="C12" s="86">
        <f>17.25*2</f>
        <v>34.5</v>
      </c>
      <c r="D12" s="190">
        <f>49.291*1.075*1.2</f>
        <v>63.58538999999999</v>
      </c>
      <c r="E12" s="403"/>
      <c r="F12" s="401"/>
      <c r="G12" s="307">
        <v>79426</v>
      </c>
      <c r="H12" s="114">
        <v>6.91</v>
      </c>
      <c r="K12" s="6"/>
      <c r="L12" s="7"/>
      <c r="M12" s="6"/>
      <c r="N12" s="7"/>
    </row>
    <row r="13" spans="1:14" ht="14.25" customHeight="1">
      <c r="A13" s="404" t="s">
        <v>17</v>
      </c>
      <c r="B13" s="173" t="s">
        <v>94</v>
      </c>
      <c r="C13" s="119">
        <f>3240+511</f>
        <v>3751</v>
      </c>
      <c r="D13" s="262">
        <f>(5.66+3.049+0.437+0.015)*1.075*1.2</f>
        <v>11.817689999999999</v>
      </c>
      <c r="E13" s="402">
        <f>211</f>
        <v>211</v>
      </c>
      <c r="F13" s="400">
        <v>52.47</v>
      </c>
      <c r="G13" s="309">
        <v>2044.8</v>
      </c>
      <c r="H13" s="108">
        <v>56.19</v>
      </c>
      <c r="I13" s="75"/>
      <c r="J13" s="14"/>
      <c r="K13" s="13"/>
      <c r="L13" s="14"/>
      <c r="M13" s="13"/>
      <c r="N13" s="14"/>
    </row>
    <row r="14" spans="1:14" ht="14.25" customHeight="1" thickBot="1">
      <c r="A14" s="408"/>
      <c r="B14" s="266" t="s">
        <v>111</v>
      </c>
      <c r="C14" s="86">
        <v>34.5</v>
      </c>
      <c r="D14" s="190">
        <f>49.863*1.075*1.2</f>
        <v>64.32327</v>
      </c>
      <c r="E14" s="403"/>
      <c r="F14" s="401"/>
      <c r="G14" s="235">
        <v>83874</v>
      </c>
      <c r="H14" s="114">
        <v>6.91</v>
      </c>
      <c r="I14" s="229"/>
      <c r="J14" s="21"/>
      <c r="K14" s="20"/>
      <c r="L14" s="21"/>
      <c r="M14" s="20"/>
      <c r="N14" s="21"/>
    </row>
    <row r="15" spans="1:14" ht="14.25" customHeight="1">
      <c r="A15" s="404" t="s">
        <v>18</v>
      </c>
      <c r="B15" s="267" t="s">
        <v>94</v>
      </c>
      <c r="C15" s="119"/>
      <c r="D15" s="189"/>
      <c r="E15" s="402"/>
      <c r="F15" s="400"/>
      <c r="G15" s="234"/>
      <c r="H15" s="108"/>
      <c r="I15" s="75"/>
      <c r="J15" s="14"/>
      <c r="K15" s="13"/>
      <c r="L15" s="14"/>
      <c r="M15" s="13"/>
      <c r="N15" s="14"/>
    </row>
    <row r="16" spans="1:14" ht="14.25" customHeight="1" thickBot="1">
      <c r="A16" s="408"/>
      <c r="B16" s="266" t="s">
        <v>111</v>
      </c>
      <c r="C16" s="86"/>
      <c r="D16" s="190"/>
      <c r="E16" s="403"/>
      <c r="F16" s="401"/>
      <c r="G16" s="235"/>
      <c r="H16" s="114"/>
      <c r="I16" s="229"/>
      <c r="J16" s="21"/>
      <c r="K16" s="20"/>
      <c r="L16" s="21"/>
      <c r="M16" s="20"/>
      <c r="N16" s="21"/>
    </row>
    <row r="17" spans="1:14" ht="14.25" customHeight="1">
      <c r="A17" s="404" t="s">
        <v>19</v>
      </c>
      <c r="B17" s="267" t="s">
        <v>94</v>
      </c>
      <c r="C17" s="119"/>
      <c r="D17" s="189"/>
      <c r="E17" s="402"/>
      <c r="F17" s="400"/>
      <c r="G17" s="234"/>
      <c r="H17" s="108"/>
      <c r="I17" s="75"/>
      <c r="J17" s="14"/>
      <c r="K17" s="13"/>
      <c r="L17" s="14"/>
      <c r="M17" s="13"/>
      <c r="N17" s="14"/>
    </row>
    <row r="18" spans="1:14" ht="14.25" customHeight="1" thickBot="1">
      <c r="A18" s="408"/>
      <c r="B18" s="266" t="s">
        <v>111</v>
      </c>
      <c r="C18" s="86"/>
      <c r="D18" s="190"/>
      <c r="E18" s="403"/>
      <c r="F18" s="401"/>
      <c r="G18" s="235"/>
      <c r="H18" s="114"/>
      <c r="I18" s="229"/>
      <c r="J18" s="21"/>
      <c r="K18" s="20"/>
      <c r="L18" s="21"/>
      <c r="M18" s="20"/>
      <c r="N18" s="21"/>
    </row>
    <row r="19" spans="1:14" ht="14.25" customHeight="1">
      <c r="A19" s="404" t="s">
        <v>20</v>
      </c>
      <c r="B19" s="267" t="s">
        <v>94</v>
      </c>
      <c r="C19" s="119"/>
      <c r="D19" s="189"/>
      <c r="E19" s="402"/>
      <c r="F19" s="400"/>
      <c r="G19" s="234"/>
      <c r="H19" s="108"/>
      <c r="I19" s="75"/>
      <c r="J19" s="14"/>
      <c r="K19" s="13"/>
      <c r="L19" s="14"/>
      <c r="M19" s="13"/>
      <c r="N19" s="14"/>
    </row>
    <row r="20" spans="1:14" ht="14.25" customHeight="1" thickBot="1">
      <c r="A20" s="408"/>
      <c r="B20" s="266" t="s">
        <v>111</v>
      </c>
      <c r="C20" s="86"/>
      <c r="D20" s="190"/>
      <c r="E20" s="403"/>
      <c r="F20" s="401"/>
      <c r="G20" s="235"/>
      <c r="H20" s="114"/>
      <c r="I20" s="229"/>
      <c r="J20" s="21"/>
      <c r="K20" s="20"/>
      <c r="L20" s="21"/>
      <c r="M20" s="20"/>
      <c r="N20" s="21"/>
    </row>
    <row r="21" spans="1:14" ht="14.25" customHeight="1">
      <c r="A21" s="404" t="s">
        <v>68</v>
      </c>
      <c r="B21" s="267" t="s">
        <v>94</v>
      </c>
      <c r="C21" s="119"/>
      <c r="D21" s="189"/>
      <c r="E21" s="402"/>
      <c r="F21" s="400"/>
      <c r="G21" s="234"/>
      <c r="H21" s="108"/>
      <c r="I21" s="75"/>
      <c r="J21" s="14"/>
      <c r="K21" s="13"/>
      <c r="L21" s="14"/>
      <c r="M21" s="13"/>
      <c r="N21" s="14"/>
    </row>
    <row r="22" spans="1:14" ht="14.25" customHeight="1" thickBot="1">
      <c r="A22" s="408"/>
      <c r="B22" s="266" t="s">
        <v>111</v>
      </c>
      <c r="C22" s="86"/>
      <c r="D22" s="190"/>
      <c r="E22" s="403"/>
      <c r="F22" s="401"/>
      <c r="G22" s="235"/>
      <c r="H22" s="114"/>
      <c r="I22" s="229"/>
      <c r="J22" s="21"/>
      <c r="K22" s="20"/>
      <c r="L22" s="21"/>
      <c r="M22" s="20"/>
      <c r="N22" s="21"/>
    </row>
    <row r="23" spans="1:14" ht="14.25" customHeight="1">
      <c r="A23" s="404" t="s">
        <v>69</v>
      </c>
      <c r="B23" s="267" t="s">
        <v>94</v>
      </c>
      <c r="C23" s="118"/>
      <c r="D23" s="189"/>
      <c r="E23" s="402"/>
      <c r="F23" s="384"/>
      <c r="G23" s="234"/>
      <c r="H23" s="108"/>
      <c r="I23" s="13"/>
      <c r="J23" s="14"/>
      <c r="K23" s="13"/>
      <c r="L23" s="14"/>
      <c r="M23" s="13"/>
      <c r="N23" s="14"/>
    </row>
    <row r="24" spans="1:14" ht="14.25" customHeight="1" thickBot="1">
      <c r="A24" s="408"/>
      <c r="B24" s="266" t="s">
        <v>95</v>
      </c>
      <c r="C24" s="86"/>
      <c r="D24" s="190"/>
      <c r="E24" s="403"/>
      <c r="F24" s="385"/>
      <c r="G24" s="235"/>
      <c r="H24" s="114"/>
      <c r="I24" s="20"/>
      <c r="J24" s="21"/>
      <c r="K24" s="20"/>
      <c r="L24" s="21"/>
      <c r="M24" s="20"/>
      <c r="N24" s="21"/>
    </row>
    <row r="25" spans="1:14" ht="14.25" customHeight="1">
      <c r="A25" s="404" t="s">
        <v>22</v>
      </c>
      <c r="B25" s="267" t="s">
        <v>94</v>
      </c>
      <c r="C25" s="119"/>
      <c r="D25" s="189"/>
      <c r="E25" s="402"/>
      <c r="F25" s="400"/>
      <c r="G25" s="234"/>
      <c r="H25" s="108"/>
      <c r="I25" s="229"/>
      <c r="J25" s="21"/>
      <c r="K25" s="20"/>
      <c r="L25" s="21"/>
      <c r="M25" s="20"/>
      <c r="N25" s="21"/>
    </row>
    <row r="26" spans="1:14" ht="14.25" customHeight="1" thickBot="1">
      <c r="A26" s="408"/>
      <c r="B26" s="266" t="s">
        <v>95</v>
      </c>
      <c r="C26" s="86"/>
      <c r="D26" s="190"/>
      <c r="E26" s="403"/>
      <c r="F26" s="401"/>
      <c r="G26" s="235"/>
      <c r="H26" s="114"/>
      <c r="I26" s="105"/>
      <c r="J26" s="5"/>
      <c r="K26" s="4"/>
      <c r="L26" s="5"/>
      <c r="M26" s="4"/>
      <c r="N26" s="5"/>
    </row>
    <row r="27" spans="1:14" ht="14.25" customHeight="1">
      <c r="A27" s="404" t="s">
        <v>23</v>
      </c>
      <c r="B27" s="267" t="s">
        <v>94</v>
      </c>
      <c r="C27" s="119"/>
      <c r="D27" s="189"/>
      <c r="E27" s="402"/>
      <c r="F27" s="400"/>
      <c r="G27" s="234"/>
      <c r="H27" s="108"/>
      <c r="I27" s="105"/>
      <c r="J27" s="5"/>
      <c r="K27" s="4"/>
      <c r="L27" s="5"/>
      <c r="M27" s="4"/>
      <c r="N27" s="5"/>
    </row>
    <row r="28" spans="1:14" ht="14.25" customHeight="1" thickBot="1">
      <c r="A28" s="408"/>
      <c r="B28" s="266" t="s">
        <v>95</v>
      </c>
      <c r="C28" s="86"/>
      <c r="D28" s="190"/>
      <c r="E28" s="403"/>
      <c r="F28" s="401"/>
      <c r="G28" s="235"/>
      <c r="H28" s="114"/>
      <c r="I28" s="105"/>
      <c r="J28" s="5"/>
      <c r="K28" s="4"/>
      <c r="L28" s="5"/>
      <c r="M28" s="4"/>
      <c r="N28" s="5"/>
    </row>
    <row r="29" spans="1:14" ht="14.25" customHeight="1">
      <c r="A29" s="404" t="s">
        <v>24</v>
      </c>
      <c r="B29" s="267" t="s">
        <v>94</v>
      </c>
      <c r="C29" s="119"/>
      <c r="D29" s="189"/>
      <c r="E29" s="409"/>
      <c r="F29" s="400"/>
      <c r="G29" s="234"/>
      <c r="H29" s="108"/>
      <c r="I29" s="105"/>
      <c r="J29" s="5"/>
      <c r="K29" s="4"/>
      <c r="L29" s="5"/>
      <c r="M29" s="4"/>
      <c r="N29" s="5"/>
    </row>
    <row r="30" spans="1:14" ht="14.25" customHeight="1" thickBot="1">
      <c r="A30" s="408"/>
      <c r="B30" s="266" t="s">
        <v>95</v>
      </c>
      <c r="C30" s="86"/>
      <c r="D30" s="190"/>
      <c r="E30" s="410"/>
      <c r="F30" s="401"/>
      <c r="G30" s="235"/>
      <c r="H30" s="114"/>
      <c r="I30" s="105"/>
      <c r="J30" s="5"/>
      <c r="K30" s="4"/>
      <c r="L30" s="5"/>
      <c r="M30" s="4"/>
      <c r="N30" s="5"/>
    </row>
    <row r="31" spans="1:14" ht="14.25" customHeight="1">
      <c r="A31" s="404" t="s">
        <v>25</v>
      </c>
      <c r="B31" s="267" t="s">
        <v>94</v>
      </c>
      <c r="C31" s="100"/>
      <c r="D31" s="288"/>
      <c r="E31" s="409"/>
      <c r="F31" s="400"/>
      <c r="G31" s="271"/>
      <c r="H31" s="109"/>
      <c r="I31" s="105"/>
      <c r="J31" s="5"/>
      <c r="K31" s="4"/>
      <c r="L31" s="5"/>
      <c r="M31" s="4"/>
      <c r="N31" s="5"/>
    </row>
    <row r="32" spans="1:14" ht="14.25" customHeight="1">
      <c r="A32" s="408"/>
      <c r="B32" s="266" t="s">
        <v>95</v>
      </c>
      <c r="C32" s="99"/>
      <c r="D32" s="190"/>
      <c r="E32" s="410"/>
      <c r="F32" s="401"/>
      <c r="G32" s="269"/>
      <c r="H32" s="270"/>
      <c r="I32" s="105"/>
      <c r="J32" s="5"/>
      <c r="K32" s="4"/>
      <c r="L32" s="5"/>
      <c r="M32" s="4"/>
      <c r="N32" s="5"/>
    </row>
    <row r="33" spans="1:14" ht="14.25" customHeight="1">
      <c r="A33" s="404" t="s">
        <v>26</v>
      </c>
      <c r="B33" s="267" t="s">
        <v>94</v>
      </c>
      <c r="C33" s="119"/>
      <c r="D33" s="288"/>
      <c r="E33" s="402"/>
      <c r="F33" s="400"/>
      <c r="G33" s="271"/>
      <c r="H33" s="109"/>
      <c r="I33" s="75"/>
      <c r="J33" s="14"/>
      <c r="K33" s="13"/>
      <c r="L33" s="14"/>
      <c r="M33" s="13"/>
      <c r="N33" s="14"/>
    </row>
    <row r="34" spans="1:14" ht="14.25" customHeight="1" thickBot="1">
      <c r="A34" s="405"/>
      <c r="B34" s="174" t="s">
        <v>95</v>
      </c>
      <c r="C34" s="268"/>
      <c r="D34" s="190"/>
      <c r="E34" s="406"/>
      <c r="F34" s="407"/>
      <c r="G34" s="272"/>
      <c r="H34" s="270"/>
      <c r="I34" s="74"/>
      <c r="J34" s="3"/>
      <c r="K34" s="2"/>
      <c r="L34" s="3"/>
      <c r="M34" s="2"/>
      <c r="N34" s="3"/>
    </row>
    <row r="35" ht="14.25" customHeight="1" thickTop="1"/>
    <row r="36" spans="1:6" ht="14.25" customHeight="1">
      <c r="A36" s="417" t="s">
        <v>32</v>
      </c>
      <c r="B36" s="415"/>
      <c r="C36" s="415"/>
      <c r="D36" s="416"/>
      <c r="E36" s="32"/>
      <c r="F36" s="32"/>
    </row>
    <row r="37" spans="1:6" ht="14.25" customHeight="1">
      <c r="A37" s="32"/>
      <c r="B37" s="31" t="s">
        <v>33</v>
      </c>
      <c r="C37" s="31"/>
      <c r="D37" s="32"/>
      <c r="E37" s="32"/>
      <c r="F37" s="32"/>
    </row>
    <row r="38" spans="1:9" ht="14.25" customHeight="1">
      <c r="A38" s="32"/>
      <c r="B38" s="415" t="s">
        <v>35</v>
      </c>
      <c r="C38" s="415"/>
      <c r="D38" s="415"/>
      <c r="E38" s="416"/>
      <c r="F38" s="32"/>
      <c r="I38" s="214"/>
    </row>
    <row r="39" spans="1:9" ht="14.25" customHeight="1">
      <c r="A39" s="32"/>
      <c r="B39" s="415" t="s">
        <v>34</v>
      </c>
      <c r="C39" s="415"/>
      <c r="D39" s="415"/>
      <c r="E39" s="32"/>
      <c r="F39" s="32"/>
      <c r="I39" s="214"/>
    </row>
    <row r="40" spans="1:9" ht="14.25" customHeight="1">
      <c r="A40" s="32"/>
      <c r="B40" s="32"/>
      <c r="C40" s="32"/>
      <c r="D40" s="32"/>
      <c r="E40" s="32"/>
      <c r="F40" s="32"/>
      <c r="I40" s="214"/>
    </row>
    <row r="41" ht="14.25" customHeight="1">
      <c r="I41" s="214"/>
    </row>
    <row r="42" ht="14.25" customHeight="1">
      <c r="I42" s="214"/>
    </row>
    <row r="43" ht="14.25" customHeight="1">
      <c r="I43" s="214"/>
    </row>
    <row r="44" ht="14.25" customHeight="1">
      <c r="I44" s="214"/>
    </row>
    <row r="45" ht="14.25" customHeight="1">
      <c r="I45" s="214"/>
    </row>
    <row r="46" ht="14.25" customHeight="1">
      <c r="I46" s="214"/>
    </row>
    <row r="47" ht="14.25" customHeight="1">
      <c r="I47" s="214"/>
    </row>
    <row r="48" ht="14.25" customHeight="1">
      <c r="I48" s="214"/>
    </row>
    <row r="49" ht="14.25" customHeight="1">
      <c r="I49" s="214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B8:D8"/>
    <mergeCell ref="F21:F22"/>
    <mergeCell ref="F23:F24"/>
    <mergeCell ref="K9:L9"/>
    <mergeCell ref="G9:H9"/>
    <mergeCell ref="F15:F16"/>
    <mergeCell ref="A13:A14"/>
    <mergeCell ref="I9:J9"/>
    <mergeCell ref="E13:E14"/>
    <mergeCell ref="E11:E12"/>
    <mergeCell ref="A11:A12"/>
    <mergeCell ref="F11:F1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17" sqref="J17:J19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8" t="s">
        <v>41</v>
      </c>
      <c r="B1" s="26" t="s">
        <v>48</v>
      </c>
      <c r="C1" s="26"/>
      <c r="D1" s="27"/>
      <c r="E1" s="27">
        <v>51223</v>
      </c>
      <c r="F1" s="27"/>
      <c r="G1" s="27"/>
      <c r="H1" s="26" t="s">
        <v>29</v>
      </c>
      <c r="I1" s="26"/>
      <c r="J1" s="26"/>
      <c r="K1" s="37">
        <v>1520</v>
      </c>
      <c r="L1" s="27"/>
      <c r="M1" s="1"/>
    </row>
    <row r="2" spans="1:13" ht="15">
      <c r="A2" s="26" t="s">
        <v>1</v>
      </c>
      <c r="B2" s="26" t="s">
        <v>58</v>
      </c>
      <c r="C2" s="26"/>
      <c r="D2" s="27"/>
      <c r="E2" s="27">
        <v>51222</v>
      </c>
      <c r="F2" s="27"/>
      <c r="G2" s="27"/>
      <c r="H2" s="26" t="s">
        <v>2</v>
      </c>
      <c r="I2" s="26"/>
      <c r="J2" s="26"/>
      <c r="K2" s="27">
        <v>13</v>
      </c>
      <c r="L2" s="27"/>
      <c r="M2" s="1"/>
    </row>
    <row r="3" spans="1:13" ht="15">
      <c r="A3" s="26" t="s">
        <v>0</v>
      </c>
      <c r="B3" s="26" t="s">
        <v>38</v>
      </c>
      <c r="C3" s="26"/>
      <c r="D3" s="27"/>
      <c r="E3" s="27"/>
      <c r="F3" s="27"/>
      <c r="G3" s="27"/>
      <c r="H3" s="26" t="s">
        <v>3</v>
      </c>
      <c r="I3" s="26"/>
      <c r="J3" s="26"/>
      <c r="K3" s="27">
        <v>3</v>
      </c>
      <c r="L3" s="27"/>
      <c r="M3" s="1"/>
    </row>
    <row r="4" spans="1:15" ht="15">
      <c r="A4" s="26" t="s">
        <v>4</v>
      </c>
      <c r="B4" s="26">
        <v>258</v>
      </c>
      <c r="C4" s="26"/>
      <c r="D4" s="27"/>
      <c r="E4" s="27"/>
      <c r="F4" s="27"/>
      <c r="G4" s="27"/>
      <c r="H4" s="26" t="s">
        <v>31</v>
      </c>
      <c r="I4" s="26"/>
      <c r="J4" s="26"/>
      <c r="K4" s="42" t="s">
        <v>62</v>
      </c>
      <c r="L4" s="30"/>
      <c r="M4" s="30"/>
      <c r="N4" s="30"/>
      <c r="O4" s="30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4"/>
      <c r="K5" s="44" t="s">
        <v>65</v>
      </c>
      <c r="L5" s="44"/>
      <c r="M5" s="1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386" t="s">
        <v>27</v>
      </c>
      <c r="H9" s="387"/>
      <c r="I9" s="376" t="s">
        <v>98</v>
      </c>
      <c r="J9" s="377"/>
      <c r="K9" s="376" t="s">
        <v>13</v>
      </c>
      <c r="L9" s="545"/>
      <c r="M9" s="539" t="s">
        <v>14</v>
      </c>
      <c r="N9" s="540"/>
    </row>
    <row r="10" spans="1:14" ht="15" thickBot="1">
      <c r="A10" s="397"/>
      <c r="B10" s="478"/>
      <c r="C10" s="406"/>
      <c r="D10" s="375"/>
      <c r="E10" s="476"/>
      <c r="F10" s="375"/>
      <c r="G10" s="17" t="s">
        <v>114</v>
      </c>
      <c r="H10" s="14" t="s">
        <v>9</v>
      </c>
      <c r="I10" s="115" t="s">
        <v>99</v>
      </c>
      <c r="J10" s="14" t="s">
        <v>9</v>
      </c>
      <c r="K10" s="2" t="s">
        <v>10</v>
      </c>
      <c r="L10" s="146" t="s">
        <v>9</v>
      </c>
      <c r="M10" s="147" t="s">
        <v>30</v>
      </c>
      <c r="N10" s="148" t="s">
        <v>9</v>
      </c>
    </row>
    <row r="11" spans="1:14" ht="15.75" customHeight="1" thickTop="1">
      <c r="A11" s="503" t="s">
        <v>16</v>
      </c>
      <c r="B11" s="276" t="s">
        <v>94</v>
      </c>
      <c r="C11" s="201">
        <v>3390</v>
      </c>
      <c r="D11" s="202">
        <f>(6.29+3.187+0.437+0.015)*1.075*1.2</f>
        <v>12.808409999999999</v>
      </c>
      <c r="E11" s="475">
        <f>21</f>
        <v>21</v>
      </c>
      <c r="F11" s="381">
        <v>52.47</v>
      </c>
      <c r="G11" s="250"/>
      <c r="H11" s="251"/>
      <c r="I11" s="543">
        <v>7000</v>
      </c>
      <c r="J11" s="541">
        <v>139.32</v>
      </c>
      <c r="K11" s="84"/>
      <c r="L11" s="144"/>
      <c r="M11" s="83"/>
      <c r="N11" s="112"/>
    </row>
    <row r="12" spans="1:14" ht="15" customHeight="1">
      <c r="A12" s="464"/>
      <c r="B12" s="277" t="s">
        <v>95</v>
      </c>
      <c r="C12" s="98">
        <v>690</v>
      </c>
      <c r="D12" s="203">
        <f>(4.04+0.797+0.437+0.015)*1.075*1.2</f>
        <v>6.82281</v>
      </c>
      <c r="E12" s="482"/>
      <c r="F12" s="524"/>
      <c r="G12" s="252"/>
      <c r="H12" s="253"/>
      <c r="I12" s="544"/>
      <c r="J12" s="542"/>
      <c r="K12" s="84"/>
      <c r="L12" s="144"/>
      <c r="M12" s="83"/>
      <c r="N12" s="112"/>
    </row>
    <row r="13" spans="1:14" ht="15" customHeight="1" thickBot="1">
      <c r="A13" s="464"/>
      <c r="B13" s="64" t="s">
        <v>110</v>
      </c>
      <c r="C13" s="162">
        <v>17.25</v>
      </c>
      <c r="D13" s="205">
        <f>49.291*1.075*1.2</f>
        <v>63.58538999999999</v>
      </c>
      <c r="E13" s="482"/>
      <c r="F13" s="524"/>
      <c r="G13" s="252"/>
      <c r="H13" s="253"/>
      <c r="I13" s="544"/>
      <c r="J13" s="542"/>
      <c r="K13" s="84"/>
      <c r="L13" s="144"/>
      <c r="M13" s="83"/>
      <c r="N13" s="112"/>
    </row>
    <row r="14" spans="1:14" ht="15" customHeight="1" thickTop="1">
      <c r="A14" s="463" t="s">
        <v>17</v>
      </c>
      <c r="B14" s="64" t="s">
        <v>94</v>
      </c>
      <c r="C14" s="180">
        <v>3660</v>
      </c>
      <c r="D14" s="202">
        <f>(6.29+3.485+0.437+0.015)*1.075*1.2</f>
        <v>13.19283</v>
      </c>
      <c r="E14" s="481">
        <v>34</v>
      </c>
      <c r="F14" s="534">
        <v>52.47</v>
      </c>
      <c r="G14" s="254"/>
      <c r="H14" s="255"/>
      <c r="I14" s="536">
        <v>0</v>
      </c>
      <c r="J14" s="528">
        <v>0</v>
      </c>
      <c r="K14" s="75"/>
      <c r="L14" s="143"/>
      <c r="M14" s="82"/>
      <c r="N14" s="109"/>
    </row>
    <row r="15" spans="1:14" ht="15" customHeight="1">
      <c r="A15" s="464"/>
      <c r="B15" s="64" t="s">
        <v>95</v>
      </c>
      <c r="C15" s="101">
        <v>780</v>
      </c>
      <c r="D15" s="203">
        <f>(4.04+0.871+0.437+0.015)*1.075*1.2</f>
        <v>6.918269999999999</v>
      </c>
      <c r="E15" s="482"/>
      <c r="F15" s="535"/>
      <c r="G15" s="252"/>
      <c r="H15" s="253"/>
      <c r="I15" s="537"/>
      <c r="J15" s="529"/>
      <c r="K15" s="84"/>
      <c r="L15" s="144"/>
      <c r="M15" s="83"/>
      <c r="N15" s="112"/>
    </row>
    <row r="16" spans="1:14" ht="15" customHeight="1" thickBot="1">
      <c r="A16" s="464"/>
      <c r="B16" s="64" t="s">
        <v>110</v>
      </c>
      <c r="C16" s="121">
        <v>17.25</v>
      </c>
      <c r="D16" s="205">
        <f>49.863*1.075*1.2</f>
        <v>64.32327</v>
      </c>
      <c r="E16" s="482"/>
      <c r="F16" s="535"/>
      <c r="G16" s="252"/>
      <c r="H16" s="253"/>
      <c r="I16" s="537"/>
      <c r="J16" s="529"/>
      <c r="K16" s="84"/>
      <c r="L16" s="144"/>
      <c r="M16" s="83"/>
      <c r="N16" s="112"/>
    </row>
    <row r="17" spans="1:14" ht="15" customHeight="1" thickTop="1">
      <c r="A17" s="463" t="s">
        <v>18</v>
      </c>
      <c r="B17" s="68" t="s">
        <v>94</v>
      </c>
      <c r="C17" s="180"/>
      <c r="D17" s="191"/>
      <c r="E17" s="481"/>
      <c r="F17" s="534"/>
      <c r="G17" s="254"/>
      <c r="H17" s="255"/>
      <c r="I17" s="536"/>
      <c r="J17" s="528"/>
      <c r="K17" s="75"/>
      <c r="L17" s="143"/>
      <c r="M17" s="82"/>
      <c r="N17" s="109"/>
    </row>
    <row r="18" spans="1:14" ht="15" customHeight="1">
      <c r="A18" s="464"/>
      <c r="B18" s="64" t="s">
        <v>95</v>
      </c>
      <c r="C18" s="101"/>
      <c r="D18" s="195"/>
      <c r="E18" s="482"/>
      <c r="F18" s="535"/>
      <c r="G18" s="252"/>
      <c r="H18" s="253"/>
      <c r="I18" s="537"/>
      <c r="J18" s="529"/>
      <c r="K18" s="84"/>
      <c r="L18" s="144"/>
      <c r="M18" s="83"/>
      <c r="N18" s="112"/>
    </row>
    <row r="19" spans="1:14" ht="15" customHeight="1" thickBot="1">
      <c r="A19" s="464"/>
      <c r="B19" s="64" t="s">
        <v>110</v>
      </c>
      <c r="C19" s="121"/>
      <c r="D19" s="195"/>
      <c r="E19" s="482"/>
      <c r="F19" s="535"/>
      <c r="G19" s="252"/>
      <c r="H19" s="253"/>
      <c r="I19" s="537"/>
      <c r="J19" s="529"/>
      <c r="K19" s="84"/>
      <c r="L19" s="144"/>
      <c r="M19" s="83"/>
      <c r="N19" s="112"/>
    </row>
    <row r="20" spans="1:14" ht="13.5" thickTop="1">
      <c r="A20" s="463" t="s">
        <v>19</v>
      </c>
      <c r="B20" s="278" t="s">
        <v>94</v>
      </c>
      <c r="C20" s="180"/>
      <c r="D20" s="191"/>
      <c r="E20" s="481"/>
      <c r="F20" s="534"/>
      <c r="G20" s="254"/>
      <c r="H20" s="255"/>
      <c r="I20" s="536"/>
      <c r="J20" s="528"/>
      <c r="K20" s="75"/>
      <c r="L20" s="143"/>
      <c r="M20" s="82"/>
      <c r="N20" s="109"/>
    </row>
    <row r="21" spans="1:14" ht="15" customHeight="1">
      <c r="A21" s="464"/>
      <c r="B21" s="277" t="s">
        <v>95</v>
      </c>
      <c r="C21" s="101"/>
      <c r="D21" s="195"/>
      <c r="E21" s="482"/>
      <c r="F21" s="535"/>
      <c r="G21" s="252"/>
      <c r="H21" s="253"/>
      <c r="I21" s="537"/>
      <c r="J21" s="529"/>
      <c r="K21" s="84"/>
      <c r="L21" s="144"/>
      <c r="M21" s="83"/>
      <c r="N21" s="112"/>
    </row>
    <row r="22" spans="1:14" ht="15" customHeight="1" thickBot="1">
      <c r="A22" s="464"/>
      <c r="B22" s="64" t="s">
        <v>110</v>
      </c>
      <c r="C22" s="121"/>
      <c r="D22" s="195"/>
      <c r="E22" s="482"/>
      <c r="F22" s="535"/>
      <c r="G22" s="252"/>
      <c r="H22" s="253"/>
      <c r="I22" s="537"/>
      <c r="J22" s="529"/>
      <c r="K22" s="84"/>
      <c r="L22" s="144"/>
      <c r="M22" s="83"/>
      <c r="N22" s="112"/>
    </row>
    <row r="23" spans="1:14" ht="13.5" thickTop="1">
      <c r="A23" s="463" t="s">
        <v>20</v>
      </c>
      <c r="B23" s="68" t="s">
        <v>94</v>
      </c>
      <c r="C23" s="180"/>
      <c r="D23" s="191"/>
      <c r="E23" s="481"/>
      <c r="F23" s="534"/>
      <c r="G23" s="254"/>
      <c r="H23" s="255"/>
      <c r="I23" s="525"/>
      <c r="J23" s="528"/>
      <c r="K23" s="75"/>
      <c r="L23" s="143"/>
      <c r="M23" s="82"/>
      <c r="N23" s="109"/>
    </row>
    <row r="24" spans="1:14" ht="15" customHeight="1">
      <c r="A24" s="464"/>
      <c r="B24" s="64" t="s">
        <v>95</v>
      </c>
      <c r="C24" s="101"/>
      <c r="D24" s="195"/>
      <c r="E24" s="482"/>
      <c r="F24" s="535"/>
      <c r="G24" s="252"/>
      <c r="H24" s="253"/>
      <c r="I24" s="526"/>
      <c r="J24" s="529"/>
      <c r="K24" s="84"/>
      <c r="L24" s="144"/>
      <c r="M24" s="83"/>
      <c r="N24" s="112"/>
    </row>
    <row r="25" spans="1:14" ht="15" customHeight="1" thickBot="1">
      <c r="A25" s="464"/>
      <c r="B25" s="64" t="s">
        <v>110</v>
      </c>
      <c r="C25" s="121"/>
      <c r="D25" s="195"/>
      <c r="E25" s="482"/>
      <c r="F25" s="535"/>
      <c r="G25" s="252"/>
      <c r="H25" s="253"/>
      <c r="I25" s="538"/>
      <c r="J25" s="529"/>
      <c r="K25" s="84"/>
      <c r="L25" s="144"/>
      <c r="M25" s="83"/>
      <c r="N25" s="112"/>
    </row>
    <row r="26" spans="1:14" ht="15" customHeight="1" thickTop="1">
      <c r="A26" s="463" t="s">
        <v>68</v>
      </c>
      <c r="B26" s="68" t="s">
        <v>94</v>
      </c>
      <c r="C26" s="180"/>
      <c r="D26" s="191"/>
      <c r="E26" s="481"/>
      <c r="F26" s="534"/>
      <c r="G26" s="254"/>
      <c r="H26" s="255"/>
      <c r="I26" s="525"/>
      <c r="J26" s="528"/>
      <c r="K26" s="75"/>
      <c r="L26" s="143"/>
      <c r="M26" s="82"/>
      <c r="N26" s="109"/>
    </row>
    <row r="27" spans="1:14" ht="15.75" customHeight="1">
      <c r="A27" s="464"/>
      <c r="B27" s="64" t="s">
        <v>95</v>
      </c>
      <c r="C27" s="101"/>
      <c r="D27" s="195"/>
      <c r="E27" s="482"/>
      <c r="F27" s="535"/>
      <c r="G27" s="252"/>
      <c r="H27" s="253"/>
      <c r="I27" s="526"/>
      <c r="J27" s="529"/>
      <c r="K27" s="84"/>
      <c r="L27" s="144"/>
      <c r="M27" s="83"/>
      <c r="N27" s="112"/>
    </row>
    <row r="28" spans="1:14" ht="16.5" customHeight="1" thickBot="1">
      <c r="A28" s="464"/>
      <c r="B28" s="64" t="s">
        <v>110</v>
      </c>
      <c r="C28" s="121"/>
      <c r="D28" s="195"/>
      <c r="E28" s="482"/>
      <c r="F28" s="535"/>
      <c r="G28" s="252"/>
      <c r="H28" s="253"/>
      <c r="I28" s="538"/>
      <c r="J28" s="529"/>
      <c r="K28" s="84"/>
      <c r="L28" s="144"/>
      <c r="M28" s="83"/>
      <c r="N28" s="112"/>
    </row>
    <row r="29" spans="1:14" ht="13.5" thickTop="1">
      <c r="A29" s="463" t="s">
        <v>69</v>
      </c>
      <c r="B29" s="68" t="s">
        <v>94</v>
      </c>
      <c r="C29" s="180"/>
      <c r="D29" s="191"/>
      <c r="E29" s="481"/>
      <c r="F29" s="400"/>
      <c r="G29" s="256"/>
      <c r="H29" s="257"/>
      <c r="I29" s="521"/>
      <c r="J29" s="528"/>
      <c r="K29" s="75"/>
      <c r="L29" s="143"/>
      <c r="M29" s="82"/>
      <c r="N29" s="109"/>
    </row>
    <row r="30" spans="1:14" ht="15" customHeight="1">
      <c r="A30" s="464"/>
      <c r="B30" s="64" t="s">
        <v>95</v>
      </c>
      <c r="C30" s="101"/>
      <c r="D30" s="195"/>
      <c r="E30" s="482"/>
      <c r="F30" s="524"/>
      <c r="G30" s="258"/>
      <c r="H30" s="259"/>
      <c r="I30" s="522"/>
      <c r="J30" s="529"/>
      <c r="K30" s="84"/>
      <c r="L30" s="144"/>
      <c r="M30" s="83"/>
      <c r="N30" s="112"/>
    </row>
    <row r="31" spans="1:14" ht="15" customHeight="1" thickBot="1">
      <c r="A31" s="464"/>
      <c r="B31" s="64" t="s">
        <v>110</v>
      </c>
      <c r="C31" s="121"/>
      <c r="D31" s="195"/>
      <c r="E31" s="482"/>
      <c r="F31" s="524"/>
      <c r="G31" s="258"/>
      <c r="H31" s="260"/>
      <c r="I31" s="523"/>
      <c r="J31" s="529"/>
      <c r="K31" s="84"/>
      <c r="L31" s="144"/>
      <c r="M31" s="83"/>
      <c r="N31" s="112"/>
    </row>
    <row r="32" spans="1:14" ht="13.5" thickTop="1">
      <c r="A32" s="463" t="s">
        <v>22</v>
      </c>
      <c r="B32" s="68" t="s">
        <v>94</v>
      </c>
      <c r="C32" s="180"/>
      <c r="D32" s="191"/>
      <c r="E32" s="481"/>
      <c r="F32" s="400"/>
      <c r="G32" s="530"/>
      <c r="H32" s="533"/>
      <c r="I32" s="525"/>
      <c r="J32" s="528"/>
      <c r="K32" s="402"/>
      <c r="L32" s="400"/>
      <c r="M32" s="525"/>
      <c r="N32" s="528"/>
    </row>
    <row r="33" spans="1:14" ht="15" customHeight="1">
      <c r="A33" s="464"/>
      <c r="B33" s="64" t="s">
        <v>95</v>
      </c>
      <c r="C33" s="101"/>
      <c r="D33" s="195"/>
      <c r="E33" s="482"/>
      <c r="F33" s="524"/>
      <c r="G33" s="531"/>
      <c r="H33" s="533"/>
      <c r="I33" s="526"/>
      <c r="J33" s="529"/>
      <c r="K33" s="473"/>
      <c r="L33" s="524"/>
      <c r="M33" s="526"/>
      <c r="N33" s="529"/>
    </row>
    <row r="34" spans="1:14" ht="15" customHeight="1" thickBot="1">
      <c r="A34" s="464"/>
      <c r="B34" s="64" t="s">
        <v>110</v>
      </c>
      <c r="C34" s="121"/>
      <c r="D34" s="195"/>
      <c r="E34" s="482"/>
      <c r="F34" s="524"/>
      <c r="G34" s="531"/>
      <c r="H34" s="533"/>
      <c r="I34" s="526"/>
      <c r="J34" s="529"/>
      <c r="K34" s="473"/>
      <c r="L34" s="524"/>
      <c r="M34" s="526"/>
      <c r="N34" s="529"/>
    </row>
    <row r="35" spans="1:14" ht="13.5" thickTop="1">
      <c r="A35" s="463" t="s">
        <v>23</v>
      </c>
      <c r="B35" s="68" t="s">
        <v>94</v>
      </c>
      <c r="C35" s="180"/>
      <c r="D35" s="191"/>
      <c r="E35" s="481"/>
      <c r="F35" s="400"/>
      <c r="G35" s="530"/>
      <c r="H35" s="532"/>
      <c r="I35" s="556"/>
      <c r="J35" s="528"/>
      <c r="K35" s="402"/>
      <c r="L35" s="400"/>
      <c r="M35" s="525"/>
      <c r="N35" s="528"/>
    </row>
    <row r="36" spans="1:14" ht="15" customHeight="1">
      <c r="A36" s="464"/>
      <c r="B36" s="64" t="s">
        <v>95</v>
      </c>
      <c r="C36" s="101"/>
      <c r="D36" s="195"/>
      <c r="E36" s="482"/>
      <c r="F36" s="524"/>
      <c r="G36" s="531"/>
      <c r="H36" s="533"/>
      <c r="I36" s="557"/>
      <c r="J36" s="529"/>
      <c r="K36" s="473"/>
      <c r="L36" s="524"/>
      <c r="M36" s="526"/>
      <c r="N36" s="529"/>
    </row>
    <row r="37" spans="1:14" ht="15" customHeight="1" thickBot="1">
      <c r="A37" s="464"/>
      <c r="B37" s="64" t="s">
        <v>110</v>
      </c>
      <c r="C37" s="121"/>
      <c r="D37" s="195"/>
      <c r="E37" s="482"/>
      <c r="F37" s="524"/>
      <c r="G37" s="531"/>
      <c r="H37" s="533"/>
      <c r="I37" s="557"/>
      <c r="J37" s="529"/>
      <c r="K37" s="473"/>
      <c r="L37" s="524"/>
      <c r="M37" s="526"/>
      <c r="N37" s="529"/>
    </row>
    <row r="38" spans="1:14" ht="13.5" thickTop="1">
      <c r="A38" s="463" t="s">
        <v>24</v>
      </c>
      <c r="B38" s="140" t="s">
        <v>94</v>
      </c>
      <c r="C38" s="136"/>
      <c r="D38" s="191"/>
      <c r="E38" s="481"/>
      <c r="F38" s="400"/>
      <c r="G38" s="530"/>
      <c r="H38" s="532"/>
      <c r="I38" s="559"/>
      <c r="J38" s="552"/>
      <c r="K38" s="402"/>
      <c r="L38" s="400"/>
      <c r="M38" s="525"/>
      <c r="N38" s="528"/>
    </row>
    <row r="39" spans="1:14" ht="15" customHeight="1">
      <c r="A39" s="464"/>
      <c r="B39" s="141" t="s">
        <v>95</v>
      </c>
      <c r="C39" s="77"/>
      <c r="D39" s="195"/>
      <c r="E39" s="482"/>
      <c r="F39" s="524"/>
      <c r="G39" s="531"/>
      <c r="H39" s="533"/>
      <c r="I39" s="559"/>
      <c r="J39" s="552"/>
      <c r="K39" s="473"/>
      <c r="L39" s="524"/>
      <c r="M39" s="526"/>
      <c r="N39" s="529"/>
    </row>
    <row r="40" spans="1:14" ht="15" customHeight="1" thickBot="1">
      <c r="A40" s="464"/>
      <c r="B40" s="141" t="s">
        <v>110</v>
      </c>
      <c r="C40" s="139"/>
      <c r="D40" s="195"/>
      <c r="E40" s="482"/>
      <c r="F40" s="524"/>
      <c r="G40" s="531"/>
      <c r="H40" s="533"/>
      <c r="I40" s="559"/>
      <c r="J40" s="552"/>
      <c r="K40" s="473"/>
      <c r="L40" s="524"/>
      <c r="M40" s="526"/>
      <c r="N40" s="529"/>
    </row>
    <row r="41" spans="1:14" ht="13.5" thickTop="1">
      <c r="A41" s="463" t="s">
        <v>25</v>
      </c>
      <c r="B41" s="68" t="s">
        <v>94</v>
      </c>
      <c r="C41" s="102"/>
      <c r="D41" s="191"/>
      <c r="E41" s="402"/>
      <c r="F41" s="400"/>
      <c r="G41" s="530"/>
      <c r="H41" s="532"/>
      <c r="I41" s="560"/>
      <c r="J41" s="553"/>
      <c r="K41" s="402"/>
      <c r="L41" s="400"/>
      <c r="M41" s="525"/>
      <c r="N41" s="528"/>
    </row>
    <row r="42" spans="1:14" ht="12.75">
      <c r="A42" s="464"/>
      <c r="B42" s="64" t="s">
        <v>95</v>
      </c>
      <c r="C42" s="101"/>
      <c r="D42" s="195"/>
      <c r="E42" s="473"/>
      <c r="F42" s="524"/>
      <c r="G42" s="531"/>
      <c r="H42" s="533"/>
      <c r="I42" s="560"/>
      <c r="J42" s="553"/>
      <c r="K42" s="473"/>
      <c r="L42" s="524"/>
      <c r="M42" s="526"/>
      <c r="N42" s="529"/>
    </row>
    <row r="43" spans="1:15" ht="13.5" thickBot="1">
      <c r="A43" s="464"/>
      <c r="B43" s="64" t="s">
        <v>110</v>
      </c>
      <c r="C43" s="138"/>
      <c r="D43" s="195"/>
      <c r="E43" s="473"/>
      <c r="F43" s="524"/>
      <c r="G43" s="531"/>
      <c r="H43" s="533"/>
      <c r="I43" s="560"/>
      <c r="J43" s="553"/>
      <c r="K43" s="473"/>
      <c r="L43" s="524"/>
      <c r="M43" s="526"/>
      <c r="N43" s="529"/>
      <c r="O43" s="145"/>
    </row>
    <row r="44" spans="1:15" ht="13.5" customHeight="1" thickTop="1">
      <c r="A44" s="548" t="s">
        <v>26</v>
      </c>
      <c r="B44" s="149" t="s">
        <v>94</v>
      </c>
      <c r="C44" s="294"/>
      <c r="D44" s="191"/>
      <c r="E44" s="551"/>
      <c r="F44" s="546"/>
      <c r="G44" s="558"/>
      <c r="H44" s="558"/>
      <c r="I44" s="555"/>
      <c r="J44" s="554"/>
      <c r="K44" s="521"/>
      <c r="L44" s="400"/>
      <c r="M44" s="525"/>
      <c r="N44" s="528"/>
      <c r="O44" s="145"/>
    </row>
    <row r="45" spans="1:15" ht="13.5" customHeight="1">
      <c r="A45" s="549"/>
      <c r="B45" s="150" t="s">
        <v>95</v>
      </c>
      <c r="C45" s="123"/>
      <c r="D45" s="195"/>
      <c r="E45" s="551"/>
      <c r="F45" s="546"/>
      <c r="G45" s="558"/>
      <c r="H45" s="558"/>
      <c r="I45" s="555"/>
      <c r="J45" s="554"/>
      <c r="K45" s="522"/>
      <c r="L45" s="524"/>
      <c r="M45" s="526"/>
      <c r="N45" s="529"/>
      <c r="O45" s="145"/>
    </row>
    <row r="46" spans="1:15" ht="13.5" customHeight="1" thickBot="1">
      <c r="A46" s="550"/>
      <c r="B46" s="151" t="s">
        <v>110</v>
      </c>
      <c r="C46" s="296"/>
      <c r="D46" s="195"/>
      <c r="E46" s="551"/>
      <c r="F46" s="546"/>
      <c r="G46" s="558"/>
      <c r="H46" s="558"/>
      <c r="I46" s="555"/>
      <c r="J46" s="554"/>
      <c r="K46" s="523"/>
      <c r="L46" s="401"/>
      <c r="M46" s="527"/>
      <c r="N46" s="561"/>
      <c r="O46" s="145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45"/>
    </row>
    <row r="48" spans="1:14" s="36" customFormat="1" ht="13.5" customHeight="1">
      <c r="A48" s="547" t="s">
        <v>32</v>
      </c>
      <c r="B48" s="415"/>
      <c r="C48" s="415"/>
      <c r="D48" s="415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6" customFormat="1" ht="12.75">
      <c r="A49" s="32"/>
      <c r="B49" s="31" t="s">
        <v>33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6" customFormat="1" ht="12.75">
      <c r="A50" s="32"/>
      <c r="B50" s="415" t="s">
        <v>35</v>
      </c>
      <c r="C50" s="415"/>
      <c r="D50" s="415"/>
      <c r="E50" s="416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6" customFormat="1" ht="12.75">
      <c r="A51" s="32"/>
      <c r="B51" s="415" t="s">
        <v>34</v>
      </c>
      <c r="C51" s="415"/>
      <c r="D51" s="415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36" customFormat="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106">
    <mergeCell ref="N38:N40"/>
    <mergeCell ref="G44:G46"/>
    <mergeCell ref="H44:H46"/>
    <mergeCell ref="I38:I40"/>
    <mergeCell ref="I41:I43"/>
    <mergeCell ref="G38:G40"/>
    <mergeCell ref="H38:H40"/>
    <mergeCell ref="N44:N46"/>
    <mergeCell ref="M41:M43"/>
    <mergeCell ref="N41:N43"/>
    <mergeCell ref="J44:J46"/>
    <mergeCell ref="I44:I46"/>
    <mergeCell ref="I35:I37"/>
    <mergeCell ref="J35:J37"/>
    <mergeCell ref="K41:K43"/>
    <mergeCell ref="L41:L43"/>
    <mergeCell ref="L38:L40"/>
    <mergeCell ref="K35:K37"/>
    <mergeCell ref="A38:A40"/>
    <mergeCell ref="E38:E40"/>
    <mergeCell ref="E41:E43"/>
    <mergeCell ref="J38:J40"/>
    <mergeCell ref="F41:F43"/>
    <mergeCell ref="G41:G43"/>
    <mergeCell ref="H41:H43"/>
    <mergeCell ref="J41:J43"/>
    <mergeCell ref="A44:A46"/>
    <mergeCell ref="E44:E46"/>
    <mergeCell ref="F9:F10"/>
    <mergeCell ref="A14:A16"/>
    <mergeCell ref="A11:A13"/>
    <mergeCell ref="A26:A28"/>
    <mergeCell ref="A17:A19"/>
    <mergeCell ref="E17:E19"/>
    <mergeCell ref="F17:F19"/>
    <mergeCell ref="A35:A37"/>
    <mergeCell ref="B51:D51"/>
    <mergeCell ref="E29:E31"/>
    <mergeCell ref="E32:E34"/>
    <mergeCell ref="F44:F46"/>
    <mergeCell ref="B50:E50"/>
    <mergeCell ref="A48:D48"/>
    <mergeCell ref="F38:F40"/>
    <mergeCell ref="A29:A31"/>
    <mergeCell ref="A32:A34"/>
    <mergeCell ref="A41:A43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K9:L9"/>
    <mergeCell ref="M9:N9"/>
    <mergeCell ref="J11:J13"/>
    <mergeCell ref="J14:J16"/>
    <mergeCell ref="B9:C10"/>
    <mergeCell ref="I9:J9"/>
    <mergeCell ref="E11:E13"/>
    <mergeCell ref="F11:F13"/>
    <mergeCell ref="E14:E16"/>
    <mergeCell ref="F14:F16"/>
    <mergeCell ref="G9:H9"/>
    <mergeCell ref="A23:A25"/>
    <mergeCell ref="A20:A22"/>
    <mergeCell ref="E20:E22"/>
    <mergeCell ref="F20:F22"/>
    <mergeCell ref="E23:E25"/>
    <mergeCell ref="F23:F25"/>
    <mergeCell ref="N32:N34"/>
    <mergeCell ref="N35:N37"/>
    <mergeCell ref="I17:I19"/>
    <mergeCell ref="J17:J19"/>
    <mergeCell ref="I20:I22"/>
    <mergeCell ref="J20:J22"/>
    <mergeCell ref="I23:I25"/>
    <mergeCell ref="I26:I28"/>
    <mergeCell ref="J23:J25"/>
    <mergeCell ref="J26:J28"/>
    <mergeCell ref="E26:E28"/>
    <mergeCell ref="F26:F28"/>
    <mergeCell ref="I29:I31"/>
    <mergeCell ref="J29:J31"/>
    <mergeCell ref="F29:F31"/>
    <mergeCell ref="E35:E37"/>
    <mergeCell ref="J32:J34"/>
    <mergeCell ref="G35:G37"/>
    <mergeCell ref="G32:G34"/>
    <mergeCell ref="F32:F34"/>
    <mergeCell ref="F35:F37"/>
    <mergeCell ref="H35:H37"/>
    <mergeCell ref="H32:H34"/>
    <mergeCell ref="I32:I34"/>
    <mergeCell ref="K44:K46"/>
    <mergeCell ref="L44:L46"/>
    <mergeCell ref="M44:M46"/>
    <mergeCell ref="K32:K34"/>
    <mergeCell ref="L32:L34"/>
    <mergeCell ref="K38:K40"/>
    <mergeCell ref="L35:L37"/>
    <mergeCell ref="M35:M37"/>
    <mergeCell ref="M38:M40"/>
    <mergeCell ref="M32:M34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3" customFormat="1" ht="15">
      <c r="A1" s="28" t="s">
        <v>41</v>
      </c>
      <c r="B1" s="26" t="s">
        <v>45</v>
      </c>
      <c r="C1" s="26"/>
      <c r="D1" s="26"/>
      <c r="E1" s="26"/>
      <c r="F1" s="26">
        <v>50608</v>
      </c>
      <c r="G1" s="27"/>
      <c r="H1" s="27"/>
      <c r="I1" s="504" t="s">
        <v>29</v>
      </c>
      <c r="J1" s="504"/>
      <c r="K1" s="504"/>
      <c r="L1" s="27"/>
      <c r="M1" s="27"/>
      <c r="N1" s="27"/>
    </row>
    <row r="2" spans="1:14" s="33" customFormat="1" ht="15">
      <c r="A2" s="26" t="s">
        <v>1</v>
      </c>
      <c r="B2" s="26" t="s">
        <v>56</v>
      </c>
      <c r="C2" s="26"/>
      <c r="D2" s="26"/>
      <c r="E2" s="26"/>
      <c r="F2" s="26"/>
      <c r="G2" s="27"/>
      <c r="H2" s="27"/>
      <c r="I2" s="504" t="s">
        <v>2</v>
      </c>
      <c r="J2" s="504"/>
      <c r="K2" s="504"/>
      <c r="L2" s="27">
        <v>1</v>
      </c>
      <c r="M2" s="27"/>
      <c r="N2" s="27"/>
    </row>
    <row r="3" spans="1:14" s="33" customFormat="1" ht="15">
      <c r="A3" s="26" t="s">
        <v>0</v>
      </c>
      <c r="B3" s="26" t="s">
        <v>38</v>
      </c>
      <c r="C3" s="26"/>
      <c r="D3" s="26"/>
      <c r="E3" s="26"/>
      <c r="F3" s="26"/>
      <c r="G3" s="27"/>
      <c r="H3" s="27"/>
      <c r="I3" s="504" t="s">
        <v>3</v>
      </c>
      <c r="J3" s="504"/>
      <c r="K3" s="504"/>
      <c r="L3" s="27">
        <v>1</v>
      </c>
      <c r="M3" s="27"/>
      <c r="N3" s="27"/>
    </row>
    <row r="4" spans="1:14" s="33" customFormat="1" ht="15">
      <c r="A4" s="26" t="s">
        <v>4</v>
      </c>
      <c r="B4" s="26">
        <v>23</v>
      </c>
      <c r="C4" s="26"/>
      <c r="D4" s="26"/>
      <c r="E4" s="26"/>
      <c r="F4" s="26"/>
      <c r="G4" s="27"/>
      <c r="H4" s="27"/>
      <c r="I4" s="26" t="s">
        <v>31</v>
      </c>
      <c r="J4" s="26"/>
      <c r="K4" s="26"/>
      <c r="L4" s="27"/>
      <c r="M4" s="27"/>
      <c r="N4" s="2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4"/>
      <c r="L5" s="44" t="s">
        <v>65</v>
      </c>
      <c r="M5" s="44"/>
      <c r="N5" s="1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376" t="s">
        <v>27</v>
      </c>
      <c r="H9" s="377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7"/>
      <c r="B10" s="478"/>
      <c r="C10" s="406"/>
      <c r="D10" s="375"/>
      <c r="E10" s="476"/>
      <c r="F10" s="375"/>
      <c r="G10" s="17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0" t="s">
        <v>94</v>
      </c>
      <c r="C11" s="216">
        <v>1091</v>
      </c>
      <c r="D11" s="217">
        <f>(5.66+2.789+0.437+0.015)*1.075*1.2</f>
        <v>11.482289999999999</v>
      </c>
      <c r="E11" s="475">
        <f>17</f>
        <v>17</v>
      </c>
      <c r="F11" s="399">
        <v>52.47</v>
      </c>
      <c r="G11" s="22">
        <v>300.41</v>
      </c>
      <c r="H11" s="7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480"/>
      <c r="B12" s="91" t="s">
        <v>113</v>
      </c>
      <c r="C12" s="219">
        <v>17.25</v>
      </c>
      <c r="D12" s="220">
        <f>49.291*1.075*1.2</f>
        <v>63.58538999999999</v>
      </c>
      <c r="E12" s="477"/>
      <c r="F12" s="385"/>
      <c r="G12" s="137">
        <v>15506</v>
      </c>
      <c r="H12" s="7">
        <v>6.91</v>
      </c>
      <c r="I12" s="6"/>
      <c r="J12" s="7"/>
      <c r="K12" s="6"/>
      <c r="L12" s="7"/>
      <c r="M12" s="6"/>
      <c r="N12" s="7"/>
    </row>
    <row r="13" spans="1:14" ht="15" customHeight="1">
      <c r="A13" s="463" t="s">
        <v>17</v>
      </c>
      <c r="B13" s="90" t="s">
        <v>94</v>
      </c>
      <c r="C13" s="181">
        <v>1087</v>
      </c>
      <c r="D13" s="217">
        <f>(5.66+3.049+0.437+0.015)*1.075*1.2</f>
        <v>11.817689999999999</v>
      </c>
      <c r="E13" s="481">
        <v>27</v>
      </c>
      <c r="F13" s="501">
        <v>52.47</v>
      </c>
      <c r="G13" s="22">
        <v>300.41</v>
      </c>
      <c r="H13" s="7">
        <v>56.19</v>
      </c>
      <c r="I13" s="13"/>
      <c r="J13" s="14"/>
      <c r="K13" s="13"/>
      <c r="L13" s="14"/>
      <c r="M13" s="13"/>
      <c r="N13" s="14"/>
    </row>
    <row r="14" spans="1:14" ht="13.5" thickBot="1">
      <c r="A14" s="480"/>
      <c r="B14" s="91" t="s">
        <v>113</v>
      </c>
      <c r="C14" s="99">
        <v>17.25</v>
      </c>
      <c r="D14" s="220">
        <f>49.863*1.075*1.2</f>
        <v>64.32327</v>
      </c>
      <c r="E14" s="477"/>
      <c r="F14" s="514"/>
      <c r="G14" s="137">
        <v>17222</v>
      </c>
      <c r="H14" s="7">
        <v>6.91</v>
      </c>
      <c r="I14" s="20"/>
      <c r="J14" s="21"/>
      <c r="K14" s="20"/>
      <c r="L14" s="21"/>
      <c r="M14" s="20"/>
      <c r="N14" s="21"/>
    </row>
    <row r="15" spans="1:14" ht="15" customHeight="1">
      <c r="A15" s="463" t="s">
        <v>18</v>
      </c>
      <c r="B15" s="90" t="s">
        <v>94</v>
      </c>
      <c r="C15" s="181"/>
      <c r="D15" s="196"/>
      <c r="E15" s="481"/>
      <c r="F15" s="501"/>
      <c r="G15" s="24"/>
      <c r="H15" s="14"/>
      <c r="I15" s="13"/>
      <c r="J15" s="14"/>
      <c r="K15" s="13"/>
      <c r="L15" s="14"/>
      <c r="M15" s="13"/>
      <c r="N15" s="14"/>
    </row>
    <row r="16" spans="1:14" ht="13.5" thickBot="1">
      <c r="A16" s="480"/>
      <c r="B16" s="91" t="s">
        <v>113</v>
      </c>
      <c r="C16" s="99"/>
      <c r="D16" s="199"/>
      <c r="E16" s="477"/>
      <c r="F16" s="514"/>
      <c r="G16" s="11"/>
      <c r="H16" s="21"/>
      <c r="I16" s="20"/>
      <c r="J16" s="21"/>
      <c r="K16" s="20"/>
      <c r="L16" s="21"/>
      <c r="M16" s="20"/>
      <c r="N16" s="21"/>
    </row>
    <row r="17" spans="1:14" ht="12.75">
      <c r="A17" s="463" t="s">
        <v>19</v>
      </c>
      <c r="B17" s="90" t="s">
        <v>94</v>
      </c>
      <c r="C17" s="181"/>
      <c r="D17" s="196"/>
      <c r="E17" s="481"/>
      <c r="F17" s="501"/>
      <c r="G17" s="24"/>
      <c r="H17" s="14"/>
      <c r="I17" s="13"/>
      <c r="J17" s="14"/>
      <c r="K17" s="13"/>
      <c r="L17" s="14"/>
      <c r="M17" s="13"/>
      <c r="N17" s="14"/>
    </row>
    <row r="18" spans="1:14" ht="13.5" thickBot="1">
      <c r="A18" s="480"/>
      <c r="B18" s="91" t="s">
        <v>113</v>
      </c>
      <c r="C18" s="99"/>
      <c r="D18" s="199"/>
      <c r="E18" s="477"/>
      <c r="F18" s="514"/>
      <c r="G18" s="11"/>
      <c r="H18" s="21"/>
      <c r="I18" s="20"/>
      <c r="J18" s="21"/>
      <c r="K18" s="20"/>
      <c r="L18" s="21"/>
      <c r="M18" s="20"/>
      <c r="N18" s="21"/>
    </row>
    <row r="19" spans="1:14" ht="12.75">
      <c r="A19" s="463" t="s">
        <v>20</v>
      </c>
      <c r="B19" s="90" t="s">
        <v>94</v>
      </c>
      <c r="C19" s="181"/>
      <c r="D19" s="196"/>
      <c r="E19" s="481"/>
      <c r="F19" s="501"/>
      <c r="G19" s="24"/>
      <c r="H19" s="14"/>
      <c r="I19" s="13"/>
      <c r="J19" s="14"/>
      <c r="K19" s="13"/>
      <c r="L19" s="14"/>
      <c r="M19" s="13"/>
      <c r="N19" s="14"/>
    </row>
    <row r="20" spans="1:14" ht="13.5" thickBot="1">
      <c r="A20" s="480"/>
      <c r="B20" s="91" t="s">
        <v>113</v>
      </c>
      <c r="C20" s="99"/>
      <c r="D20" s="199"/>
      <c r="E20" s="477"/>
      <c r="F20" s="514"/>
      <c r="G20" s="11"/>
      <c r="H20" s="21"/>
      <c r="I20" s="20"/>
      <c r="J20" s="21"/>
      <c r="K20" s="20"/>
      <c r="L20" s="21"/>
      <c r="M20" s="20"/>
      <c r="N20" s="21"/>
    </row>
    <row r="21" spans="1:14" ht="12.75">
      <c r="A21" s="463" t="s">
        <v>68</v>
      </c>
      <c r="B21" s="90" t="s">
        <v>94</v>
      </c>
      <c r="C21" s="100"/>
      <c r="D21" s="196"/>
      <c r="E21" s="481"/>
      <c r="F21" s="501"/>
      <c r="G21" s="24"/>
      <c r="H21" s="14"/>
      <c r="I21" s="13"/>
      <c r="J21" s="14"/>
      <c r="K21" s="13"/>
      <c r="L21" s="14"/>
      <c r="M21" s="13"/>
      <c r="N21" s="14"/>
    </row>
    <row r="22" spans="1:14" ht="13.5" thickBot="1">
      <c r="A22" s="480"/>
      <c r="B22" s="91" t="s">
        <v>113</v>
      </c>
      <c r="C22" s="99"/>
      <c r="D22" s="199"/>
      <c r="E22" s="477"/>
      <c r="F22" s="514"/>
      <c r="G22" s="11"/>
      <c r="H22" s="21"/>
      <c r="I22" s="20"/>
      <c r="J22" s="21"/>
      <c r="K22" s="20"/>
      <c r="L22" s="21"/>
      <c r="M22" s="20"/>
      <c r="N22" s="21"/>
    </row>
    <row r="23" spans="1:14" ht="12.75">
      <c r="A23" s="463" t="s">
        <v>69</v>
      </c>
      <c r="B23" s="90" t="s">
        <v>94</v>
      </c>
      <c r="C23" s="181"/>
      <c r="D23" s="196"/>
      <c r="E23" s="481"/>
      <c r="F23" s="501"/>
      <c r="G23" s="24"/>
      <c r="H23" s="14"/>
      <c r="I23" s="13"/>
      <c r="J23" s="14"/>
      <c r="K23" s="13"/>
      <c r="L23" s="14"/>
      <c r="M23" s="13"/>
      <c r="N23" s="14"/>
    </row>
    <row r="24" spans="1:14" ht="13.5" thickBot="1">
      <c r="A24" s="480"/>
      <c r="B24" s="91" t="s">
        <v>113</v>
      </c>
      <c r="C24" s="99"/>
      <c r="D24" s="199"/>
      <c r="E24" s="477"/>
      <c r="F24" s="514"/>
      <c r="G24" s="11"/>
      <c r="H24" s="21"/>
      <c r="I24" s="20"/>
      <c r="J24" s="21"/>
      <c r="K24" s="20"/>
      <c r="L24" s="21"/>
      <c r="M24" s="20"/>
      <c r="N24" s="21"/>
    </row>
    <row r="25" spans="1:14" ht="12.75">
      <c r="A25" s="463" t="s">
        <v>22</v>
      </c>
      <c r="B25" s="90" t="s">
        <v>94</v>
      </c>
      <c r="C25" s="181"/>
      <c r="D25" s="196"/>
      <c r="E25" s="481"/>
      <c r="F25" s="501"/>
      <c r="G25" s="24"/>
      <c r="H25" s="14"/>
      <c r="I25" s="20"/>
      <c r="J25" s="21"/>
      <c r="K25" s="20"/>
      <c r="L25" s="21"/>
      <c r="M25" s="20"/>
      <c r="N25" s="21"/>
    </row>
    <row r="26" spans="1:14" ht="13.5" thickBot="1">
      <c r="A26" s="480"/>
      <c r="B26" s="91" t="s">
        <v>113</v>
      </c>
      <c r="C26" s="99"/>
      <c r="D26" s="199"/>
      <c r="E26" s="477"/>
      <c r="F26" s="514"/>
      <c r="G26" s="11"/>
      <c r="H26" s="21"/>
      <c r="I26" s="4"/>
      <c r="J26" s="5"/>
      <c r="K26" s="4"/>
      <c r="L26" s="5"/>
      <c r="M26" s="4"/>
      <c r="N26" s="5"/>
    </row>
    <row r="27" spans="1:14" ht="12.75">
      <c r="A27" s="463" t="s">
        <v>23</v>
      </c>
      <c r="B27" s="90" t="s">
        <v>94</v>
      </c>
      <c r="C27" s="181"/>
      <c r="D27" s="196"/>
      <c r="E27" s="481"/>
      <c r="F27" s="501"/>
      <c r="G27" s="24"/>
      <c r="H27" s="14"/>
      <c r="I27" s="4"/>
      <c r="J27" s="5"/>
      <c r="K27" s="4"/>
      <c r="L27" s="5"/>
      <c r="M27" s="4"/>
      <c r="N27" s="5"/>
    </row>
    <row r="28" spans="1:14" ht="13.5" thickBot="1">
      <c r="A28" s="480"/>
      <c r="B28" s="91" t="s">
        <v>113</v>
      </c>
      <c r="C28" s="99"/>
      <c r="D28" s="199"/>
      <c r="E28" s="477"/>
      <c r="F28" s="514"/>
      <c r="G28" s="11"/>
      <c r="H28" s="21"/>
      <c r="I28" s="4"/>
      <c r="J28" s="5"/>
      <c r="K28" s="4"/>
      <c r="L28" s="5"/>
      <c r="M28" s="4"/>
      <c r="N28" s="5"/>
    </row>
    <row r="29" spans="1:14" ht="12.75">
      <c r="A29" s="463" t="s">
        <v>24</v>
      </c>
      <c r="B29" s="90" t="s">
        <v>94</v>
      </c>
      <c r="C29" s="181"/>
      <c r="D29" s="196"/>
      <c r="E29" s="481"/>
      <c r="F29" s="501"/>
      <c r="G29" s="24"/>
      <c r="H29" s="14"/>
      <c r="I29" s="4"/>
      <c r="J29" s="5"/>
      <c r="K29" s="4"/>
      <c r="L29" s="5"/>
      <c r="M29" s="4"/>
      <c r="N29" s="5"/>
    </row>
    <row r="30" spans="1:14" ht="13.5" thickBot="1">
      <c r="A30" s="480"/>
      <c r="B30" s="91" t="s">
        <v>113</v>
      </c>
      <c r="C30" s="99"/>
      <c r="D30" s="199"/>
      <c r="E30" s="477"/>
      <c r="F30" s="514"/>
      <c r="G30" s="11"/>
      <c r="H30" s="21"/>
      <c r="I30" s="4"/>
      <c r="J30" s="5"/>
      <c r="K30" s="4"/>
      <c r="L30" s="5"/>
      <c r="M30" s="4"/>
      <c r="N30" s="5"/>
    </row>
    <row r="31" spans="1:14" ht="12.75">
      <c r="A31" s="463" t="s">
        <v>25</v>
      </c>
      <c r="B31" s="90" t="s">
        <v>94</v>
      </c>
      <c r="C31" s="181"/>
      <c r="D31" s="196"/>
      <c r="E31" s="481"/>
      <c r="F31" s="501"/>
      <c r="G31" s="24"/>
      <c r="H31" s="14"/>
      <c r="I31" s="4"/>
      <c r="J31" s="5"/>
      <c r="K31" s="4"/>
      <c r="L31" s="5"/>
      <c r="M31" s="4"/>
      <c r="N31" s="5"/>
    </row>
    <row r="32" spans="1:14" ht="13.5" thickBot="1">
      <c r="A32" s="480"/>
      <c r="B32" s="91" t="s">
        <v>113</v>
      </c>
      <c r="C32" s="99"/>
      <c r="D32" s="199"/>
      <c r="E32" s="477"/>
      <c r="F32" s="514"/>
      <c r="G32" s="11"/>
      <c r="H32" s="21"/>
      <c r="I32" s="4"/>
      <c r="J32" s="5"/>
      <c r="K32" s="4"/>
      <c r="L32" s="5"/>
      <c r="M32" s="4"/>
      <c r="N32" s="5"/>
    </row>
    <row r="33" spans="1:14" ht="12.75">
      <c r="A33" s="463" t="s">
        <v>26</v>
      </c>
      <c r="B33" s="90" t="s">
        <v>94</v>
      </c>
      <c r="C33" s="181"/>
      <c r="D33" s="196"/>
      <c r="E33" s="481"/>
      <c r="F33" s="501"/>
      <c r="G33" s="24"/>
      <c r="H33" s="14"/>
      <c r="I33" s="13"/>
      <c r="J33" s="14"/>
      <c r="K33" s="13"/>
      <c r="L33" s="14"/>
      <c r="M33" s="13"/>
      <c r="N33" s="14"/>
    </row>
    <row r="34" spans="1:14" ht="13.5" thickBot="1">
      <c r="A34" s="513"/>
      <c r="B34" s="91" t="s">
        <v>113</v>
      </c>
      <c r="C34" s="99"/>
      <c r="D34" s="199"/>
      <c r="E34" s="476"/>
      <c r="F34" s="562"/>
      <c r="G34" s="11"/>
      <c r="H34" s="21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6" customFormat="1" ht="12.75">
      <c r="A36" s="415" t="s">
        <v>32</v>
      </c>
      <c r="B36" s="415"/>
      <c r="C36" s="415"/>
      <c r="D36" s="416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6" customFormat="1" ht="12.75">
      <c r="A37" s="32"/>
      <c r="B37" s="31" t="s">
        <v>33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6" customFormat="1" ht="12.75">
      <c r="A38" s="32"/>
      <c r="B38" s="415" t="s">
        <v>35</v>
      </c>
      <c r="C38" s="415"/>
      <c r="D38" s="415"/>
      <c r="E38" s="416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6" customFormat="1" ht="12.75">
      <c r="A39" s="32"/>
      <c r="B39" s="415" t="s">
        <v>34</v>
      </c>
      <c r="C39" s="415"/>
      <c r="D39" s="415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s="36" customFormat="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8" ht="14.25">
      <c r="A41" s="29"/>
      <c r="B41" s="29"/>
      <c r="C41" s="29"/>
      <c r="D41" s="29"/>
      <c r="E41" s="29"/>
      <c r="F41" s="29"/>
      <c r="G41" s="29"/>
      <c r="H41" s="29"/>
    </row>
    <row r="42" spans="1:8" ht="14.25">
      <c r="A42" s="29"/>
      <c r="B42" s="29"/>
      <c r="C42" s="29"/>
      <c r="D42" s="29"/>
      <c r="E42" s="29"/>
      <c r="F42" s="29"/>
      <c r="G42" s="29"/>
      <c r="H42" s="29"/>
    </row>
    <row r="43" spans="1:8" ht="14.25">
      <c r="A43" s="29"/>
      <c r="B43" s="29"/>
      <c r="C43" s="29"/>
      <c r="D43" s="29"/>
      <c r="E43" s="29"/>
      <c r="F43" s="29"/>
      <c r="G43" s="29"/>
      <c r="H43" s="29"/>
    </row>
  </sheetData>
  <sheetProtection/>
  <mergeCells count="55">
    <mergeCell ref="F27:F28"/>
    <mergeCell ref="A23:A24"/>
    <mergeCell ref="A21:A22"/>
    <mergeCell ref="E21:E22"/>
    <mergeCell ref="F21:F22"/>
    <mergeCell ref="F25:F26"/>
    <mergeCell ref="E27:E28"/>
    <mergeCell ref="A25:A26"/>
    <mergeCell ref="E25:E26"/>
    <mergeCell ref="E23:E24"/>
    <mergeCell ref="F33:F34"/>
    <mergeCell ref="A31:A32"/>
    <mergeCell ref="A29:A30"/>
    <mergeCell ref="E29:E30"/>
    <mergeCell ref="F29:F30"/>
    <mergeCell ref="E31:E32"/>
    <mergeCell ref="F31:F32"/>
    <mergeCell ref="F23:F24"/>
    <mergeCell ref="A15:A16"/>
    <mergeCell ref="E15:E16"/>
    <mergeCell ref="A19:A20"/>
    <mergeCell ref="E19:E20"/>
    <mergeCell ref="E17:E18"/>
    <mergeCell ref="A17:A18"/>
    <mergeCell ref="B39:D39"/>
    <mergeCell ref="A11:A12"/>
    <mergeCell ref="A13:A14"/>
    <mergeCell ref="B38:E38"/>
    <mergeCell ref="A33:A34"/>
    <mergeCell ref="E33:E34"/>
    <mergeCell ref="A27:A28"/>
    <mergeCell ref="E9:E10"/>
    <mergeCell ref="F9:F10"/>
    <mergeCell ref="G9:H9"/>
    <mergeCell ref="F19:F20"/>
    <mergeCell ref="F13:F14"/>
    <mergeCell ref="E13:E14"/>
    <mergeCell ref="F11:F12"/>
    <mergeCell ref="F15:F16"/>
    <mergeCell ref="F17:F18"/>
    <mergeCell ref="B9:C10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I1:K1"/>
    <mergeCell ref="I2:K2"/>
    <mergeCell ref="I3:K3"/>
    <mergeCell ref="K9:L9"/>
    <mergeCell ref="I9:J9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E19" sqref="E19:E22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3" customFormat="1" ht="15">
      <c r="A1" s="28" t="s">
        <v>41</v>
      </c>
      <c r="B1" s="26" t="s">
        <v>39</v>
      </c>
      <c r="C1" s="26"/>
      <c r="E1" s="27">
        <v>50735</v>
      </c>
      <c r="F1" s="27"/>
      <c r="G1" s="27"/>
      <c r="H1" s="27"/>
      <c r="I1" s="504" t="s">
        <v>29</v>
      </c>
      <c r="J1" s="504"/>
      <c r="K1" s="504"/>
      <c r="L1" s="37">
        <v>1035</v>
      </c>
      <c r="M1" s="27"/>
      <c r="N1" s="27"/>
    </row>
    <row r="2" spans="1:14" s="33" customFormat="1" ht="15">
      <c r="A2" s="26" t="s">
        <v>1</v>
      </c>
      <c r="B2" s="42" t="s">
        <v>116</v>
      </c>
      <c r="C2" s="26"/>
      <c r="D2" s="27"/>
      <c r="E2" s="27">
        <v>51975</v>
      </c>
      <c r="F2" s="27"/>
      <c r="G2" s="27"/>
      <c r="H2" s="27"/>
      <c r="I2" s="504" t="s">
        <v>2</v>
      </c>
      <c r="J2" s="504"/>
      <c r="K2" s="504"/>
      <c r="L2" s="27" t="s">
        <v>49</v>
      </c>
      <c r="M2" s="27"/>
      <c r="N2" s="27"/>
    </row>
    <row r="3" spans="1:14" s="33" customFormat="1" ht="15">
      <c r="A3" s="26" t="s">
        <v>0</v>
      </c>
      <c r="B3" s="26" t="s">
        <v>38</v>
      </c>
      <c r="C3" s="26"/>
      <c r="D3" s="27"/>
      <c r="E3" s="27"/>
      <c r="F3" s="27"/>
      <c r="G3" s="27"/>
      <c r="H3" s="27"/>
      <c r="I3" s="504" t="s">
        <v>3</v>
      </c>
      <c r="J3" s="504"/>
      <c r="K3" s="504"/>
      <c r="L3" s="27">
        <v>5</v>
      </c>
      <c r="M3" s="27"/>
      <c r="N3" s="27"/>
    </row>
    <row r="4" spans="1:14" s="33" customFormat="1" ht="15">
      <c r="A4" s="26" t="s">
        <v>4</v>
      </c>
      <c r="B4" s="27" t="s">
        <v>49</v>
      </c>
      <c r="C4" s="27"/>
      <c r="D4" s="27"/>
      <c r="E4" s="27"/>
      <c r="F4" s="27"/>
      <c r="G4" s="27"/>
      <c r="H4" s="27"/>
      <c r="I4" s="26" t="s">
        <v>31</v>
      </c>
      <c r="J4" s="26"/>
      <c r="K4" s="26"/>
      <c r="L4" s="27" t="s">
        <v>61</v>
      </c>
      <c r="M4" s="27"/>
      <c r="N4" s="2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4"/>
      <c r="L5" s="44" t="s">
        <v>65</v>
      </c>
      <c r="M5" s="44"/>
      <c r="N5" s="1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511" t="s">
        <v>27</v>
      </c>
      <c r="H9" s="512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6"/>
      <c r="B10" s="413"/>
      <c r="C10" s="473"/>
      <c r="D10" s="487"/>
      <c r="E10" s="476"/>
      <c r="F10" s="375"/>
      <c r="G10" s="17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65" t="s">
        <v>16</v>
      </c>
      <c r="B11" s="122" t="s">
        <v>94</v>
      </c>
      <c r="C11" s="293">
        <v>16919</v>
      </c>
      <c r="D11" s="202">
        <f>(6.29+2.177+0.437+0.015)*1.075*1.2</f>
        <v>11.50551</v>
      </c>
      <c r="E11" s="398">
        <f>117+83</f>
        <v>200</v>
      </c>
      <c r="F11" s="399">
        <v>52.47</v>
      </c>
      <c r="G11" s="563">
        <v>764.5</v>
      </c>
      <c r="H11" s="399">
        <v>56.19</v>
      </c>
      <c r="I11" s="6"/>
      <c r="J11" s="7"/>
      <c r="K11" s="6"/>
      <c r="L11" s="7"/>
      <c r="M11" s="6"/>
      <c r="N11" s="7"/>
    </row>
    <row r="12" spans="1:14" ht="16.5" customHeight="1">
      <c r="A12" s="566"/>
      <c r="B12" s="123" t="s">
        <v>95</v>
      </c>
      <c r="C12" s="80">
        <v>6134</v>
      </c>
      <c r="D12" s="203">
        <f>(4.04+0.726+0.437+0.015)*1.075*1.2</f>
        <v>6.7312199999999995</v>
      </c>
      <c r="E12" s="473"/>
      <c r="F12" s="487"/>
      <c r="G12" s="483"/>
      <c r="H12" s="487"/>
      <c r="I12" s="6"/>
      <c r="J12" s="7"/>
      <c r="K12" s="6"/>
      <c r="L12" s="7"/>
      <c r="M12" s="6"/>
      <c r="N12" s="7"/>
    </row>
    <row r="13" spans="1:14" ht="16.5" customHeight="1">
      <c r="A13" s="566"/>
      <c r="B13" s="123" t="s">
        <v>113</v>
      </c>
      <c r="C13" s="80">
        <v>232</v>
      </c>
      <c r="D13" s="203">
        <f>157.732*1.075*1.2</f>
        <v>203.47427999999996</v>
      </c>
      <c r="E13" s="473"/>
      <c r="F13" s="487"/>
      <c r="G13" s="491">
        <v>14450</v>
      </c>
      <c r="H13" s="487">
        <v>6.91</v>
      </c>
      <c r="I13" s="6"/>
      <c r="J13" s="7"/>
      <c r="K13" s="6"/>
      <c r="L13" s="7"/>
      <c r="M13" s="6"/>
      <c r="N13" s="7"/>
    </row>
    <row r="14" spans="1:14" ht="13.5" customHeight="1" thickBot="1">
      <c r="A14" s="567"/>
      <c r="B14" s="124" t="s">
        <v>112</v>
      </c>
      <c r="C14" s="135">
        <v>4475</v>
      </c>
      <c r="D14" s="134">
        <f>1.048*1.075*1.2</f>
        <v>1.35192</v>
      </c>
      <c r="E14" s="403"/>
      <c r="F14" s="385"/>
      <c r="G14" s="491"/>
      <c r="H14" s="487"/>
      <c r="I14" s="6"/>
      <c r="J14" s="7"/>
      <c r="K14" s="6"/>
      <c r="L14" s="7"/>
      <c r="M14" s="6"/>
      <c r="N14" s="7"/>
    </row>
    <row r="15" spans="1:14" ht="13.5" thickTop="1">
      <c r="A15" s="480" t="s">
        <v>17</v>
      </c>
      <c r="B15" s="123" t="s">
        <v>94</v>
      </c>
      <c r="C15" s="78">
        <v>17227</v>
      </c>
      <c r="D15" s="202">
        <f>(6.29+2.241+0.437+0.015)*1.075*1.2</f>
        <v>11.58807</v>
      </c>
      <c r="E15" s="481">
        <f>140+121</f>
        <v>261</v>
      </c>
      <c r="F15" s="400">
        <v>52.47</v>
      </c>
      <c r="G15" s="563">
        <v>764.5</v>
      </c>
      <c r="H15" s="399">
        <v>56.19</v>
      </c>
      <c r="I15" s="75"/>
      <c r="J15" s="14"/>
      <c r="K15" s="13"/>
      <c r="L15" s="14"/>
      <c r="M15" s="13"/>
      <c r="N15" s="14"/>
    </row>
    <row r="16" spans="1:14" ht="12.75">
      <c r="A16" s="466"/>
      <c r="B16" s="123" t="s">
        <v>95</v>
      </c>
      <c r="C16" s="78">
        <v>6236</v>
      </c>
      <c r="D16" s="203">
        <f>(4.04+0.747+0.437+0.015)*1.075*1.2</f>
        <v>6.75831</v>
      </c>
      <c r="E16" s="482"/>
      <c r="F16" s="524"/>
      <c r="G16" s="483"/>
      <c r="H16" s="487"/>
      <c r="I16" s="84"/>
      <c r="J16" s="7"/>
      <c r="K16" s="6"/>
      <c r="L16" s="7"/>
      <c r="M16" s="6"/>
      <c r="N16" s="7"/>
    </row>
    <row r="17" spans="1:14" ht="12.75">
      <c r="A17" s="466"/>
      <c r="B17" s="123" t="s">
        <v>113</v>
      </c>
      <c r="C17" s="78">
        <v>232</v>
      </c>
      <c r="D17" s="203">
        <f>159.562*1.075*1.2</f>
        <v>205.83498</v>
      </c>
      <c r="E17" s="482"/>
      <c r="F17" s="524"/>
      <c r="G17" s="491">
        <v>15400</v>
      </c>
      <c r="H17" s="487">
        <v>6.91</v>
      </c>
      <c r="I17" s="84"/>
      <c r="J17" s="7"/>
      <c r="K17" s="6"/>
      <c r="L17" s="7"/>
      <c r="M17" s="6"/>
      <c r="N17" s="7"/>
    </row>
    <row r="18" spans="1:14" ht="14.25" customHeight="1" thickBot="1">
      <c r="A18" s="466"/>
      <c r="B18" s="124" t="s">
        <v>112</v>
      </c>
      <c r="C18" s="135">
        <v>3833</v>
      </c>
      <c r="D18" s="134">
        <f>1.007*1.075*1.2</f>
        <v>1.2990299999999997</v>
      </c>
      <c r="E18" s="477"/>
      <c r="F18" s="401"/>
      <c r="G18" s="491"/>
      <c r="H18" s="487"/>
      <c r="I18" s="84"/>
      <c r="J18" s="7"/>
      <c r="K18" s="6"/>
      <c r="L18" s="7"/>
      <c r="M18" s="6"/>
      <c r="N18" s="7"/>
    </row>
    <row r="19" spans="1:14" ht="14.25" customHeight="1" thickTop="1">
      <c r="A19" s="466" t="s">
        <v>18</v>
      </c>
      <c r="B19" s="122" t="s">
        <v>94</v>
      </c>
      <c r="C19" s="136"/>
      <c r="D19" s="132"/>
      <c r="E19" s="481"/>
      <c r="F19" s="400"/>
      <c r="G19" s="563"/>
      <c r="H19" s="399"/>
      <c r="I19" s="75"/>
      <c r="J19" s="14"/>
      <c r="K19" s="13"/>
      <c r="L19" s="14"/>
      <c r="M19" s="13"/>
      <c r="N19" s="14"/>
    </row>
    <row r="20" spans="1:14" ht="14.25" customHeight="1">
      <c r="A20" s="466"/>
      <c r="B20" s="123" t="s">
        <v>95</v>
      </c>
      <c r="C20" s="78"/>
      <c r="D20" s="133"/>
      <c r="E20" s="482"/>
      <c r="F20" s="524"/>
      <c r="G20" s="483"/>
      <c r="H20" s="487"/>
      <c r="I20" s="84"/>
      <c r="J20" s="7"/>
      <c r="K20" s="6"/>
      <c r="L20" s="7"/>
      <c r="M20" s="6"/>
      <c r="N20" s="7"/>
    </row>
    <row r="21" spans="1:14" ht="14.25" customHeight="1">
      <c r="A21" s="466"/>
      <c r="B21" s="123" t="s">
        <v>113</v>
      </c>
      <c r="C21" s="78"/>
      <c r="D21" s="133"/>
      <c r="E21" s="482"/>
      <c r="F21" s="524"/>
      <c r="G21" s="483"/>
      <c r="H21" s="487"/>
      <c r="I21" s="84"/>
      <c r="J21" s="7"/>
      <c r="K21" s="6"/>
      <c r="L21" s="7"/>
      <c r="M21" s="6"/>
      <c r="N21" s="7"/>
    </row>
    <row r="22" spans="1:14" ht="13.5" thickBot="1">
      <c r="A22" s="466"/>
      <c r="B22" s="124" t="s">
        <v>112</v>
      </c>
      <c r="C22" s="135"/>
      <c r="D22" s="134"/>
      <c r="E22" s="477"/>
      <c r="F22" s="401"/>
      <c r="G22" s="483"/>
      <c r="H22" s="487"/>
      <c r="I22" s="84"/>
      <c r="J22" s="7"/>
      <c r="K22" s="6"/>
      <c r="L22" s="7"/>
      <c r="M22" s="6"/>
      <c r="N22" s="7"/>
    </row>
    <row r="23" spans="1:19" ht="14.25" customHeight="1" thickTop="1">
      <c r="A23" s="466" t="s">
        <v>19</v>
      </c>
      <c r="B23" s="122" t="s">
        <v>94</v>
      </c>
      <c r="C23" s="136"/>
      <c r="D23" s="132"/>
      <c r="E23" s="481"/>
      <c r="F23" s="400"/>
      <c r="G23" s="563"/>
      <c r="H23" s="399"/>
      <c r="I23" s="117"/>
      <c r="J23" s="232"/>
      <c r="K23" s="13"/>
      <c r="L23" s="14"/>
      <c r="M23" s="13"/>
      <c r="N23" s="14"/>
      <c r="S23">
        <v>232</v>
      </c>
    </row>
    <row r="24" spans="1:19" ht="14.25" customHeight="1">
      <c r="A24" s="466"/>
      <c r="B24" s="123" t="s">
        <v>95</v>
      </c>
      <c r="C24" s="78"/>
      <c r="D24" s="133"/>
      <c r="E24" s="482"/>
      <c r="F24" s="524"/>
      <c r="G24" s="483"/>
      <c r="H24" s="487"/>
      <c r="I24" s="230"/>
      <c r="J24" s="261"/>
      <c r="K24" s="6"/>
      <c r="L24" s="7"/>
      <c r="M24" s="6"/>
      <c r="N24" s="7"/>
      <c r="S24">
        <v>148.844</v>
      </c>
    </row>
    <row r="25" spans="1:14" ht="14.25" customHeight="1">
      <c r="A25" s="466"/>
      <c r="B25" s="123" t="s">
        <v>113</v>
      </c>
      <c r="C25" s="78"/>
      <c r="D25" s="133"/>
      <c r="E25" s="482"/>
      <c r="F25" s="524"/>
      <c r="G25" s="483"/>
      <c r="H25" s="487"/>
      <c r="I25" s="230"/>
      <c r="J25" s="261"/>
      <c r="K25" s="6"/>
      <c r="L25" s="7"/>
      <c r="M25" s="6"/>
      <c r="N25" s="7"/>
    </row>
    <row r="26" spans="1:14" ht="13.5" thickBot="1">
      <c r="A26" s="466"/>
      <c r="B26" s="124" t="s">
        <v>112</v>
      </c>
      <c r="C26" s="135"/>
      <c r="D26" s="134"/>
      <c r="E26" s="477"/>
      <c r="F26" s="401"/>
      <c r="G26" s="483"/>
      <c r="H26" s="487"/>
      <c r="I26" s="231"/>
      <c r="J26" s="261"/>
      <c r="K26" s="6"/>
      <c r="L26" s="7"/>
      <c r="M26" s="6"/>
      <c r="N26" s="7"/>
    </row>
    <row r="27" spans="1:14" ht="12.75" customHeight="1" thickTop="1">
      <c r="A27" s="463" t="s">
        <v>20</v>
      </c>
      <c r="B27" s="122" t="s">
        <v>94</v>
      </c>
      <c r="C27" s="136"/>
      <c r="D27" s="132"/>
      <c r="E27" s="481"/>
      <c r="F27" s="400"/>
      <c r="G27" s="563"/>
      <c r="H27" s="399"/>
      <c r="I27" s="84"/>
      <c r="J27" s="14"/>
      <c r="K27" s="13"/>
      <c r="L27" s="14"/>
      <c r="M27" s="13"/>
      <c r="N27" s="14"/>
    </row>
    <row r="28" spans="1:14" ht="12.75" customHeight="1">
      <c r="A28" s="464"/>
      <c r="B28" s="123" t="s">
        <v>95</v>
      </c>
      <c r="C28" s="78"/>
      <c r="D28" s="133"/>
      <c r="E28" s="482"/>
      <c r="F28" s="524"/>
      <c r="G28" s="483"/>
      <c r="H28" s="487"/>
      <c r="I28" s="84"/>
      <c r="J28" s="7"/>
      <c r="K28" s="6"/>
      <c r="L28" s="7"/>
      <c r="M28" s="6"/>
      <c r="N28" s="7"/>
    </row>
    <row r="29" spans="1:14" ht="12.75" customHeight="1">
      <c r="A29" s="464"/>
      <c r="B29" s="123" t="s">
        <v>113</v>
      </c>
      <c r="C29" s="78"/>
      <c r="D29" s="133"/>
      <c r="E29" s="482"/>
      <c r="F29" s="524"/>
      <c r="G29" s="483"/>
      <c r="H29" s="487"/>
      <c r="I29" s="84"/>
      <c r="J29" s="7"/>
      <c r="K29" s="6"/>
      <c r="L29" s="7"/>
      <c r="M29" s="6"/>
      <c r="N29" s="7"/>
    </row>
    <row r="30" spans="1:14" ht="12.75" customHeight="1" thickBot="1">
      <c r="A30" s="464"/>
      <c r="B30" s="124" t="s">
        <v>112</v>
      </c>
      <c r="C30" s="135"/>
      <c r="D30" s="134"/>
      <c r="E30" s="482"/>
      <c r="F30" s="524"/>
      <c r="G30" s="483"/>
      <c r="H30" s="487"/>
      <c r="I30" s="84"/>
      <c r="J30" s="7"/>
      <c r="K30" s="6"/>
      <c r="L30" s="7"/>
      <c r="M30" s="6"/>
      <c r="N30" s="7"/>
    </row>
    <row r="31" spans="1:14" ht="12.75" customHeight="1" thickTop="1">
      <c r="A31" s="463" t="s">
        <v>68</v>
      </c>
      <c r="B31" s="122" t="s">
        <v>94</v>
      </c>
      <c r="C31" s="136"/>
      <c r="D31" s="132"/>
      <c r="E31" s="481"/>
      <c r="F31" s="400"/>
      <c r="G31" s="563"/>
      <c r="H31" s="399"/>
      <c r="I31" s="75"/>
      <c r="J31" s="14"/>
      <c r="K31" s="13"/>
      <c r="L31" s="14"/>
      <c r="M31" s="13"/>
      <c r="N31" s="14"/>
    </row>
    <row r="32" spans="1:14" ht="12.75" customHeight="1">
      <c r="A32" s="464"/>
      <c r="B32" s="123" t="s">
        <v>95</v>
      </c>
      <c r="C32" s="78"/>
      <c r="D32" s="133"/>
      <c r="E32" s="482"/>
      <c r="F32" s="524"/>
      <c r="G32" s="483"/>
      <c r="H32" s="487"/>
      <c r="I32" s="84"/>
      <c r="J32" s="7"/>
      <c r="K32" s="6"/>
      <c r="L32" s="7"/>
      <c r="M32" s="6"/>
      <c r="N32" s="7"/>
    </row>
    <row r="33" spans="1:14" ht="12.75" customHeight="1">
      <c r="A33" s="464"/>
      <c r="B33" s="123" t="s">
        <v>113</v>
      </c>
      <c r="C33" s="78"/>
      <c r="D33" s="133"/>
      <c r="E33" s="482"/>
      <c r="F33" s="524"/>
      <c r="G33" s="483"/>
      <c r="H33" s="487"/>
      <c r="I33" s="84"/>
      <c r="J33" s="7"/>
      <c r="K33" s="6"/>
      <c r="L33" s="7"/>
      <c r="M33" s="6"/>
      <c r="N33" s="7"/>
    </row>
    <row r="34" spans="1:14" ht="12.75" customHeight="1" thickBot="1">
      <c r="A34" s="464"/>
      <c r="B34" s="124" t="s">
        <v>112</v>
      </c>
      <c r="C34" s="135"/>
      <c r="D34" s="134"/>
      <c r="E34" s="482"/>
      <c r="F34" s="524"/>
      <c r="G34" s="483"/>
      <c r="H34" s="487"/>
      <c r="I34" s="84"/>
      <c r="J34" s="7"/>
      <c r="K34" s="6"/>
      <c r="L34" s="7"/>
      <c r="M34" s="6"/>
      <c r="N34" s="7"/>
    </row>
    <row r="35" spans="1:14" ht="15" customHeight="1" thickTop="1">
      <c r="A35" s="463" t="s">
        <v>69</v>
      </c>
      <c r="B35" s="122" t="s">
        <v>94</v>
      </c>
      <c r="C35" s="137"/>
      <c r="D35" s="132"/>
      <c r="E35" s="481"/>
      <c r="F35" s="400"/>
      <c r="G35" s="563"/>
      <c r="H35" s="399"/>
      <c r="I35" s="75"/>
      <c r="J35" s="14"/>
      <c r="K35" s="13"/>
      <c r="L35" s="14"/>
      <c r="M35" s="13"/>
      <c r="N35" s="14"/>
    </row>
    <row r="36" spans="1:14" ht="15" customHeight="1">
      <c r="A36" s="464"/>
      <c r="B36" s="123" t="s">
        <v>95</v>
      </c>
      <c r="C36" s="137"/>
      <c r="D36" s="133"/>
      <c r="E36" s="482"/>
      <c r="F36" s="524"/>
      <c r="G36" s="483"/>
      <c r="H36" s="487"/>
      <c r="I36" s="84"/>
      <c r="J36" s="7"/>
      <c r="K36" s="6"/>
      <c r="L36" s="7"/>
      <c r="M36" s="6"/>
      <c r="N36" s="7"/>
    </row>
    <row r="37" spans="1:14" ht="15" customHeight="1">
      <c r="A37" s="464"/>
      <c r="B37" s="123" t="s">
        <v>113</v>
      </c>
      <c r="C37" s="137"/>
      <c r="D37" s="133"/>
      <c r="E37" s="482"/>
      <c r="F37" s="524"/>
      <c r="G37" s="483"/>
      <c r="H37" s="487"/>
      <c r="I37" s="84"/>
      <c r="J37" s="7"/>
      <c r="K37" s="6"/>
      <c r="L37" s="7"/>
      <c r="M37" s="6"/>
      <c r="N37" s="7"/>
    </row>
    <row r="38" spans="1:14" ht="15" customHeight="1" thickBot="1">
      <c r="A38" s="480"/>
      <c r="B38" s="124" t="s">
        <v>112</v>
      </c>
      <c r="C38" s="137"/>
      <c r="D38" s="134"/>
      <c r="E38" s="477"/>
      <c r="F38" s="401"/>
      <c r="G38" s="483"/>
      <c r="H38" s="487"/>
      <c r="I38" s="229"/>
      <c r="J38" s="21"/>
      <c r="K38" s="20"/>
      <c r="L38" s="21"/>
      <c r="M38" s="20"/>
      <c r="N38" s="21"/>
    </row>
    <row r="39" spans="1:14" ht="15" customHeight="1" thickTop="1">
      <c r="A39" s="463" t="s">
        <v>22</v>
      </c>
      <c r="B39" s="122" t="s">
        <v>94</v>
      </c>
      <c r="C39" s="136"/>
      <c r="D39" s="132"/>
      <c r="E39" s="481"/>
      <c r="F39" s="400"/>
      <c r="G39" s="563"/>
      <c r="H39" s="399"/>
      <c r="I39" s="229"/>
      <c r="J39" s="21"/>
      <c r="K39" s="20"/>
      <c r="L39" s="21"/>
      <c r="M39" s="20"/>
      <c r="N39" s="21"/>
    </row>
    <row r="40" spans="1:14" ht="15" customHeight="1">
      <c r="A40" s="464"/>
      <c r="B40" s="123" t="s">
        <v>95</v>
      </c>
      <c r="C40" s="78"/>
      <c r="D40" s="133"/>
      <c r="E40" s="482"/>
      <c r="F40" s="524"/>
      <c r="G40" s="483"/>
      <c r="H40" s="487"/>
      <c r="I40" s="229"/>
      <c r="J40" s="21"/>
      <c r="K40" s="20"/>
      <c r="L40" s="21"/>
      <c r="M40" s="20"/>
      <c r="N40" s="21"/>
    </row>
    <row r="41" spans="1:14" ht="15" customHeight="1">
      <c r="A41" s="464"/>
      <c r="B41" s="123" t="s">
        <v>113</v>
      </c>
      <c r="C41" s="78"/>
      <c r="D41" s="133"/>
      <c r="E41" s="482"/>
      <c r="F41" s="524"/>
      <c r="G41" s="483"/>
      <c r="H41" s="487"/>
      <c r="I41" s="229"/>
      <c r="J41" s="21"/>
      <c r="K41" s="20"/>
      <c r="L41" s="21"/>
      <c r="M41" s="20"/>
      <c r="N41" s="21"/>
    </row>
    <row r="42" spans="1:14" ht="15" customHeight="1" thickBot="1">
      <c r="A42" s="480"/>
      <c r="B42" s="124" t="s">
        <v>112</v>
      </c>
      <c r="C42" s="135"/>
      <c r="D42" s="134"/>
      <c r="E42" s="477"/>
      <c r="F42" s="401"/>
      <c r="G42" s="483"/>
      <c r="H42" s="487"/>
      <c r="I42" s="229"/>
      <c r="J42" s="21"/>
      <c r="K42" s="20"/>
      <c r="L42" s="21"/>
      <c r="M42" s="20"/>
      <c r="N42" s="21"/>
    </row>
    <row r="43" spans="1:14" ht="15" customHeight="1" thickTop="1">
      <c r="A43" s="463" t="s">
        <v>23</v>
      </c>
      <c r="B43" s="122" t="s">
        <v>94</v>
      </c>
      <c r="C43" s="136"/>
      <c r="D43" s="132"/>
      <c r="E43" s="481"/>
      <c r="F43" s="400"/>
      <c r="G43" s="563"/>
      <c r="H43" s="399"/>
      <c r="I43" s="229"/>
      <c r="J43" s="21"/>
      <c r="K43" s="20"/>
      <c r="L43" s="21"/>
      <c r="M43" s="20"/>
      <c r="N43" s="21"/>
    </row>
    <row r="44" spans="1:14" ht="15" customHeight="1">
      <c r="A44" s="464"/>
      <c r="B44" s="123" t="s">
        <v>95</v>
      </c>
      <c r="C44" s="78"/>
      <c r="D44" s="133"/>
      <c r="E44" s="482"/>
      <c r="F44" s="524"/>
      <c r="G44" s="483"/>
      <c r="H44" s="487"/>
      <c r="I44" s="229"/>
      <c r="J44" s="21"/>
      <c r="K44" s="20"/>
      <c r="L44" s="21"/>
      <c r="M44" s="20"/>
      <c r="N44" s="21"/>
    </row>
    <row r="45" spans="1:14" ht="15" customHeight="1">
      <c r="A45" s="464"/>
      <c r="B45" s="123" t="s">
        <v>113</v>
      </c>
      <c r="C45" s="78"/>
      <c r="D45" s="133"/>
      <c r="E45" s="482"/>
      <c r="F45" s="524"/>
      <c r="G45" s="483"/>
      <c r="H45" s="487"/>
      <c r="I45" s="229"/>
      <c r="J45" s="21"/>
      <c r="K45" s="20"/>
      <c r="L45" s="21"/>
      <c r="M45" s="20"/>
      <c r="N45" s="21"/>
    </row>
    <row r="46" spans="1:14" ht="13.5" thickBot="1">
      <c r="A46" s="480"/>
      <c r="B46" s="124" t="s">
        <v>112</v>
      </c>
      <c r="C46" s="135"/>
      <c r="D46" s="134"/>
      <c r="E46" s="477"/>
      <c r="F46" s="401"/>
      <c r="G46" s="483"/>
      <c r="H46" s="487"/>
      <c r="I46" s="105"/>
      <c r="J46" s="5"/>
      <c r="K46" s="4"/>
      <c r="L46" s="5"/>
      <c r="M46" s="4"/>
      <c r="N46" s="5"/>
    </row>
    <row r="47" spans="1:14" ht="15" customHeight="1" thickTop="1">
      <c r="A47" s="564" t="s">
        <v>24</v>
      </c>
      <c r="B47" s="122" t="s">
        <v>94</v>
      </c>
      <c r="C47" s="273"/>
      <c r="D47" s="132"/>
      <c r="E47" s="402"/>
      <c r="F47" s="400"/>
      <c r="G47" s="563"/>
      <c r="H47" s="399"/>
      <c r="I47" s="105"/>
      <c r="J47" s="5"/>
      <c r="K47" s="4"/>
      <c r="L47" s="5"/>
      <c r="M47" s="4"/>
      <c r="N47" s="5"/>
    </row>
    <row r="48" spans="1:14" ht="15" customHeight="1">
      <c r="A48" s="564"/>
      <c r="B48" s="123" t="s">
        <v>95</v>
      </c>
      <c r="C48" s="230"/>
      <c r="D48" s="133"/>
      <c r="E48" s="473"/>
      <c r="F48" s="524"/>
      <c r="G48" s="483"/>
      <c r="H48" s="487"/>
      <c r="I48" s="105"/>
      <c r="J48" s="5"/>
      <c r="K48" s="4"/>
      <c r="L48" s="5"/>
      <c r="M48" s="4"/>
      <c r="N48" s="5"/>
    </row>
    <row r="49" spans="1:14" ht="15" customHeight="1">
      <c r="A49" s="564"/>
      <c r="B49" s="123" t="s">
        <v>113</v>
      </c>
      <c r="C49" s="230"/>
      <c r="D49" s="133"/>
      <c r="E49" s="473"/>
      <c r="F49" s="524"/>
      <c r="G49" s="483"/>
      <c r="H49" s="487"/>
      <c r="I49" s="105"/>
      <c r="J49" s="5"/>
      <c r="K49" s="4"/>
      <c r="L49" s="5"/>
      <c r="M49" s="4"/>
      <c r="N49" s="5"/>
    </row>
    <row r="50" spans="1:14" ht="13.5" thickBot="1">
      <c r="A50" s="408"/>
      <c r="B50" s="124" t="s">
        <v>112</v>
      </c>
      <c r="C50" s="265"/>
      <c r="D50" s="134"/>
      <c r="E50" s="403"/>
      <c r="F50" s="401"/>
      <c r="G50" s="483"/>
      <c r="H50" s="487"/>
      <c r="I50" s="105"/>
      <c r="J50" s="5"/>
      <c r="K50" s="4"/>
      <c r="L50" s="5"/>
      <c r="M50" s="4"/>
      <c r="N50" s="5"/>
    </row>
    <row r="51" spans="1:14" ht="12.75">
      <c r="A51" s="404" t="s">
        <v>25</v>
      </c>
      <c r="B51" s="122" t="s">
        <v>94</v>
      </c>
      <c r="C51" s="263"/>
      <c r="D51" s="132"/>
      <c r="E51" s="402"/>
      <c r="F51" s="400"/>
      <c r="G51" s="569"/>
      <c r="H51" s="521"/>
      <c r="I51" s="105"/>
      <c r="J51" s="5"/>
      <c r="K51" s="4"/>
      <c r="L51" s="5"/>
      <c r="M51" s="4"/>
      <c r="N51" s="5"/>
    </row>
    <row r="52" spans="1:14" ht="15" customHeight="1">
      <c r="A52" s="564"/>
      <c r="B52" s="123" t="s">
        <v>95</v>
      </c>
      <c r="C52" s="264"/>
      <c r="D52" s="133"/>
      <c r="E52" s="473"/>
      <c r="F52" s="524"/>
      <c r="G52" s="557"/>
      <c r="H52" s="522"/>
      <c r="I52" s="105"/>
      <c r="J52" s="5"/>
      <c r="K52" s="4"/>
      <c r="L52" s="5"/>
      <c r="M52" s="4"/>
      <c r="N52" s="5"/>
    </row>
    <row r="53" spans="1:14" ht="15" customHeight="1">
      <c r="A53" s="564"/>
      <c r="B53" s="123" t="s">
        <v>113</v>
      </c>
      <c r="C53" s="230"/>
      <c r="D53" s="133"/>
      <c r="E53" s="473"/>
      <c r="F53" s="524"/>
      <c r="G53" s="557"/>
      <c r="H53" s="522"/>
      <c r="I53" s="105"/>
      <c r="J53" s="5"/>
      <c r="K53" s="4"/>
      <c r="L53" s="5"/>
      <c r="M53" s="4"/>
      <c r="N53" s="5"/>
    </row>
    <row r="54" spans="1:14" ht="13.5" thickBot="1">
      <c r="A54" s="408"/>
      <c r="B54" s="124" t="s">
        <v>112</v>
      </c>
      <c r="C54" s="274"/>
      <c r="D54" s="134"/>
      <c r="E54" s="403"/>
      <c r="F54" s="401"/>
      <c r="G54" s="568"/>
      <c r="H54" s="523"/>
      <c r="I54" s="105"/>
      <c r="J54" s="5"/>
      <c r="K54" s="4"/>
      <c r="L54" s="5"/>
      <c r="M54" s="4"/>
      <c r="N54" s="5"/>
    </row>
    <row r="55" spans="1:14" ht="12.75">
      <c r="A55" s="404" t="s">
        <v>26</v>
      </c>
      <c r="B55" s="122" t="s">
        <v>94</v>
      </c>
      <c r="C55" s="275"/>
      <c r="D55" s="132"/>
      <c r="E55" s="402"/>
      <c r="F55" s="400"/>
      <c r="G55" s="569"/>
      <c r="H55" s="521"/>
      <c r="I55" s="75"/>
      <c r="J55" s="14"/>
      <c r="K55" s="13"/>
      <c r="L55" s="14"/>
      <c r="M55" s="13"/>
      <c r="N55" s="14"/>
    </row>
    <row r="56" spans="1:14" ht="15" customHeight="1">
      <c r="A56" s="564"/>
      <c r="B56" s="123" t="s">
        <v>95</v>
      </c>
      <c r="C56" s="230"/>
      <c r="D56" s="133"/>
      <c r="E56" s="473"/>
      <c r="F56" s="524"/>
      <c r="G56" s="557"/>
      <c r="H56" s="522"/>
      <c r="I56" s="75"/>
      <c r="J56" s="14"/>
      <c r="K56" s="13"/>
      <c r="L56" s="14"/>
      <c r="M56" s="13"/>
      <c r="N56" s="14"/>
    </row>
    <row r="57" spans="1:14" ht="15" customHeight="1">
      <c r="A57" s="564"/>
      <c r="B57" s="123" t="s">
        <v>113</v>
      </c>
      <c r="C57" s="230"/>
      <c r="D57" s="133"/>
      <c r="E57" s="473"/>
      <c r="F57" s="524"/>
      <c r="G57" s="557"/>
      <c r="H57" s="522"/>
      <c r="I57" s="75"/>
      <c r="J57" s="14"/>
      <c r="K57" s="13"/>
      <c r="L57" s="14"/>
      <c r="M57" s="13"/>
      <c r="N57" s="14"/>
    </row>
    <row r="58" spans="1:14" ht="13.5" thickBot="1">
      <c r="A58" s="405"/>
      <c r="B58" s="124" t="s">
        <v>112</v>
      </c>
      <c r="C58" s="265"/>
      <c r="D58" s="134"/>
      <c r="E58" s="406"/>
      <c r="F58" s="407"/>
      <c r="G58" s="568"/>
      <c r="H58" s="523"/>
      <c r="I58" s="74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285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6" customFormat="1" ht="12.75">
      <c r="A60" s="415" t="s">
        <v>32</v>
      </c>
      <c r="B60" s="415"/>
      <c r="C60" s="415"/>
      <c r="D60" s="416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s="36" customFormat="1" ht="12.75">
      <c r="A61" s="32"/>
      <c r="B61" s="31" t="s">
        <v>33</v>
      </c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s="36" customFormat="1" ht="12.75">
      <c r="A62" s="32"/>
      <c r="B62" s="415" t="s">
        <v>35</v>
      </c>
      <c r="C62" s="415"/>
      <c r="D62" s="415"/>
      <c r="E62" s="416"/>
      <c r="F62" s="32"/>
      <c r="G62" s="32"/>
      <c r="H62" s="32"/>
      <c r="I62" s="32"/>
      <c r="J62" s="32"/>
      <c r="K62" s="32"/>
      <c r="L62" s="32"/>
      <c r="M62" s="32"/>
      <c r="N62" s="32"/>
    </row>
    <row r="63" spans="1:14" s="36" customFormat="1" ht="12.75">
      <c r="A63" s="32"/>
      <c r="B63" s="415" t="s">
        <v>34</v>
      </c>
      <c r="C63" s="415"/>
      <c r="D63" s="415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4.25">
      <c r="A64" s="25"/>
      <c r="B64" s="25"/>
      <c r="C64" s="25"/>
      <c r="D64" s="25"/>
      <c r="E64" s="25"/>
      <c r="F64" s="25"/>
      <c r="G64" s="25"/>
      <c r="H64" s="1"/>
      <c r="I64" s="1"/>
      <c r="J64" s="1"/>
      <c r="K64" s="1"/>
      <c r="L64" s="1"/>
      <c r="M64" s="1"/>
      <c r="N64" s="1"/>
    </row>
    <row r="65" spans="1:7" ht="14.25">
      <c r="A65" s="29"/>
      <c r="B65" s="29"/>
      <c r="C65" s="29"/>
      <c r="D65" s="29"/>
      <c r="E65" s="29"/>
      <c r="F65" s="29"/>
      <c r="G65" s="29"/>
    </row>
    <row r="66" spans="1:7" ht="14.25">
      <c r="A66" s="29"/>
      <c r="B66" s="29"/>
      <c r="C66" s="29"/>
      <c r="D66" s="29"/>
      <c r="E66" s="29"/>
      <c r="F66" s="29"/>
      <c r="G66" s="29"/>
    </row>
    <row r="67" spans="1:7" ht="14.25">
      <c r="A67" s="29"/>
      <c r="B67" s="29"/>
      <c r="C67" s="29"/>
      <c r="D67" s="29"/>
      <c r="E67" s="29"/>
      <c r="F67" s="29"/>
      <c r="G67" s="29"/>
    </row>
    <row r="68" spans="1:7" ht="14.25">
      <c r="A68" s="29"/>
      <c r="B68" s="29"/>
      <c r="C68" s="29"/>
      <c r="D68" s="29"/>
      <c r="E68" s="29"/>
      <c r="F68" s="29"/>
      <c r="G68" s="29"/>
    </row>
  </sheetData>
  <sheetProtection/>
  <mergeCells count="103"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B63:D63"/>
    <mergeCell ref="B62:E62"/>
    <mergeCell ref="A55:A58"/>
    <mergeCell ref="E55:E58"/>
    <mergeCell ref="A11:A14"/>
    <mergeCell ref="A15:A18"/>
    <mergeCell ref="A23:A26"/>
    <mergeCell ref="A31:A34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I9:J9"/>
    <mergeCell ref="E9:E10"/>
    <mergeCell ref="F9:F10"/>
    <mergeCell ref="G9:H9"/>
    <mergeCell ref="E27:E30"/>
    <mergeCell ref="F27:F30"/>
    <mergeCell ref="E15:E18"/>
    <mergeCell ref="F15:F18"/>
    <mergeCell ref="F19:F22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E39:E42"/>
    <mergeCell ref="F39:F42"/>
    <mergeCell ref="G41:G42"/>
    <mergeCell ref="G39:G40"/>
    <mergeCell ref="G29:G30"/>
    <mergeCell ref="G25:G26"/>
    <mergeCell ref="G27:G28"/>
    <mergeCell ref="F31:F34"/>
    <mergeCell ref="F35:F38"/>
    <mergeCell ref="G31:G32"/>
    <mergeCell ref="G33:G34"/>
    <mergeCell ref="G35:G3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  <mergeCell ref="H15:H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3" customFormat="1" ht="15">
      <c r="A1" s="28" t="s">
        <v>41</v>
      </c>
      <c r="B1" s="26" t="s">
        <v>52</v>
      </c>
      <c r="C1" s="26"/>
      <c r="D1" s="27"/>
      <c r="E1" s="27"/>
      <c r="F1" s="27">
        <v>51258</v>
      </c>
      <c r="G1" s="27"/>
      <c r="H1" s="27"/>
      <c r="I1" s="504" t="s">
        <v>29</v>
      </c>
      <c r="J1" s="504"/>
      <c r="K1" s="504"/>
      <c r="L1" s="27">
        <v>150</v>
      </c>
      <c r="M1" s="27"/>
      <c r="N1" s="27"/>
    </row>
    <row r="2" spans="1:14" s="33" customFormat="1" ht="15">
      <c r="A2" s="26" t="s">
        <v>1</v>
      </c>
      <c r="B2" s="26" t="s">
        <v>59</v>
      </c>
      <c r="C2" s="26"/>
      <c r="D2" s="27"/>
      <c r="E2" s="27"/>
      <c r="F2" s="27"/>
      <c r="G2" s="27"/>
      <c r="H2" s="27"/>
      <c r="I2" s="504" t="s">
        <v>2</v>
      </c>
      <c r="J2" s="504"/>
      <c r="K2" s="504"/>
      <c r="L2" s="27">
        <v>2</v>
      </c>
      <c r="M2" s="27"/>
      <c r="N2" s="27"/>
    </row>
    <row r="3" spans="1:14" s="33" customFormat="1" ht="15">
      <c r="A3" s="26" t="s">
        <v>0</v>
      </c>
      <c r="B3" s="26" t="s">
        <v>38</v>
      </c>
      <c r="C3" s="26"/>
      <c r="D3" s="27"/>
      <c r="E3" s="27"/>
      <c r="F3" s="27"/>
      <c r="G3" s="27"/>
      <c r="H3" s="27"/>
      <c r="I3" s="504" t="s">
        <v>3</v>
      </c>
      <c r="J3" s="504"/>
      <c r="K3" s="504"/>
      <c r="L3" s="27" t="s">
        <v>49</v>
      </c>
      <c r="M3" s="27"/>
      <c r="N3" s="27"/>
    </row>
    <row r="4" spans="1:14" s="33" customFormat="1" ht="15">
      <c r="A4" s="26" t="s">
        <v>4</v>
      </c>
      <c r="B4" s="26">
        <v>60</v>
      </c>
      <c r="C4" s="26"/>
      <c r="D4" s="27"/>
      <c r="E4" s="27"/>
      <c r="F4" s="27"/>
      <c r="G4" s="27"/>
      <c r="H4" s="27"/>
      <c r="I4" s="26" t="s">
        <v>31</v>
      </c>
      <c r="J4" s="26"/>
      <c r="K4" s="26"/>
      <c r="L4" s="27" t="s">
        <v>61</v>
      </c>
      <c r="M4" s="27"/>
      <c r="N4" s="2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4"/>
      <c r="L5" s="44" t="s">
        <v>65</v>
      </c>
      <c r="M5" s="44"/>
      <c r="N5" s="1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511" t="s">
        <v>27</v>
      </c>
      <c r="H9" s="512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7"/>
      <c r="B10" s="413"/>
      <c r="C10" s="473"/>
      <c r="D10" s="487"/>
      <c r="E10" s="476"/>
      <c r="F10" s="375"/>
      <c r="G10" s="17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5" t="s">
        <v>16</v>
      </c>
      <c r="B11" s="106" t="s">
        <v>102</v>
      </c>
      <c r="C11" s="216">
        <v>0</v>
      </c>
      <c r="D11" s="217">
        <f>(5.66+2.789+0.437+0.015)*1.075*1.2</f>
        <v>11.482289999999999</v>
      </c>
      <c r="E11" s="574">
        <v>2</v>
      </c>
      <c r="F11" s="399">
        <v>52.47</v>
      </c>
      <c r="G11" s="8"/>
      <c r="H11" s="9"/>
      <c r="I11" s="6"/>
      <c r="J11" s="7"/>
      <c r="K11" s="6"/>
      <c r="L11" s="7"/>
      <c r="M11" s="6"/>
      <c r="N11" s="7"/>
    </row>
    <row r="12" spans="1:14" ht="15.75" thickBot="1">
      <c r="A12" s="120"/>
      <c r="B12" s="83" t="s">
        <v>113</v>
      </c>
      <c r="C12" s="219">
        <v>17.25</v>
      </c>
      <c r="D12" s="220">
        <f>49.291*1.075*1.2</f>
        <v>63.58538999999999</v>
      </c>
      <c r="E12" s="538"/>
      <c r="F12" s="385"/>
      <c r="G12" s="11"/>
      <c r="H12" s="16"/>
      <c r="I12" s="6"/>
      <c r="J12" s="7"/>
      <c r="K12" s="6"/>
      <c r="L12" s="7"/>
      <c r="M12" s="6"/>
      <c r="N12" s="7"/>
    </row>
    <row r="13" spans="1:14" ht="15">
      <c r="A13" s="81" t="s">
        <v>17</v>
      </c>
      <c r="B13" s="106" t="s">
        <v>102</v>
      </c>
      <c r="C13" s="100">
        <v>0</v>
      </c>
      <c r="D13" s="217">
        <f>(5.66+3.049+0.437+0.015)*1.075*1.2</f>
        <v>11.817689999999999</v>
      </c>
      <c r="E13" s="525">
        <v>5</v>
      </c>
      <c r="F13" s="501">
        <v>52.47</v>
      </c>
      <c r="G13" s="10"/>
      <c r="H13" s="12"/>
      <c r="I13" s="4"/>
      <c r="J13" s="5"/>
      <c r="K13" s="4"/>
      <c r="L13" s="5"/>
      <c r="M13" s="4"/>
      <c r="N13" s="5"/>
    </row>
    <row r="14" spans="1:14" ht="15.75" thickBot="1">
      <c r="A14" s="81"/>
      <c r="B14" s="83" t="s">
        <v>113</v>
      </c>
      <c r="C14" s="100">
        <v>17.25</v>
      </c>
      <c r="D14" s="220">
        <f>49.863*1.075*1.2</f>
        <v>64.32327</v>
      </c>
      <c r="E14" s="538"/>
      <c r="F14" s="514"/>
      <c r="G14" s="10"/>
      <c r="H14" s="12"/>
      <c r="I14" s="4"/>
      <c r="J14" s="5"/>
      <c r="K14" s="4"/>
      <c r="L14" s="5"/>
      <c r="M14" s="4"/>
      <c r="N14" s="5"/>
    </row>
    <row r="15" spans="1:14" ht="15">
      <c r="A15" s="104" t="s">
        <v>18</v>
      </c>
      <c r="B15" s="106" t="s">
        <v>102</v>
      </c>
      <c r="C15" s="103"/>
      <c r="D15" s="110"/>
      <c r="E15" s="525"/>
      <c r="F15" s="384"/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4"/>
      <c r="B16" s="83" t="s">
        <v>113</v>
      </c>
      <c r="C16" s="103"/>
      <c r="D16" s="110"/>
      <c r="E16" s="538"/>
      <c r="F16" s="385"/>
      <c r="G16" s="4"/>
      <c r="H16" s="5"/>
      <c r="I16" s="4"/>
      <c r="J16" s="5"/>
      <c r="K16" s="4"/>
      <c r="L16" s="5"/>
      <c r="M16" s="4"/>
      <c r="N16" s="5"/>
    </row>
    <row r="17" spans="1:14" ht="15">
      <c r="A17" s="104" t="s">
        <v>19</v>
      </c>
      <c r="B17" s="106" t="s">
        <v>102</v>
      </c>
      <c r="C17" s="103"/>
      <c r="D17" s="110"/>
      <c r="E17" s="525"/>
      <c r="F17" s="384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4"/>
      <c r="B18" s="83" t="s">
        <v>113</v>
      </c>
      <c r="C18" s="103"/>
      <c r="D18" s="110"/>
      <c r="E18" s="538"/>
      <c r="F18" s="385"/>
      <c r="G18" s="4"/>
      <c r="H18" s="5"/>
      <c r="I18" s="4"/>
      <c r="J18" s="5"/>
      <c r="K18" s="4"/>
      <c r="L18" s="5"/>
      <c r="M18" s="4"/>
      <c r="N18" s="5"/>
    </row>
    <row r="19" spans="1:14" ht="15">
      <c r="A19" s="104" t="s">
        <v>20</v>
      </c>
      <c r="B19" s="106" t="s">
        <v>102</v>
      </c>
      <c r="C19" s="103"/>
      <c r="D19" s="110"/>
      <c r="E19" s="525"/>
      <c r="F19" s="384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4"/>
      <c r="B20" s="83" t="s">
        <v>113</v>
      </c>
      <c r="C20" s="103"/>
      <c r="D20" s="110"/>
      <c r="E20" s="538"/>
      <c r="F20" s="385"/>
      <c r="G20" s="4"/>
      <c r="H20" s="5"/>
      <c r="I20" s="4"/>
      <c r="J20" s="5"/>
      <c r="K20" s="4"/>
      <c r="L20" s="5"/>
      <c r="M20" s="4"/>
      <c r="N20" s="5"/>
    </row>
    <row r="21" spans="1:14" ht="15">
      <c r="A21" s="104" t="s">
        <v>21</v>
      </c>
      <c r="B21" s="106" t="s">
        <v>102</v>
      </c>
      <c r="C21" s="103"/>
      <c r="D21" s="110"/>
      <c r="E21" s="525"/>
      <c r="F21" s="384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4"/>
      <c r="B22" s="83" t="s">
        <v>113</v>
      </c>
      <c r="C22" s="103"/>
      <c r="D22" s="110"/>
      <c r="E22" s="538"/>
      <c r="F22" s="385"/>
      <c r="G22" s="4"/>
      <c r="H22" s="5"/>
      <c r="I22" s="4"/>
      <c r="J22" s="5"/>
      <c r="K22" s="4"/>
      <c r="L22" s="5"/>
      <c r="M22" s="4"/>
      <c r="N22" s="5"/>
    </row>
    <row r="23" spans="1:14" ht="15">
      <c r="A23" s="104" t="s">
        <v>69</v>
      </c>
      <c r="B23" s="106" t="s">
        <v>102</v>
      </c>
      <c r="C23" s="103"/>
      <c r="D23" s="110"/>
      <c r="E23" s="525"/>
      <c r="F23" s="384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4"/>
      <c r="B24" s="83" t="s">
        <v>113</v>
      </c>
      <c r="C24" s="103"/>
      <c r="D24" s="110"/>
      <c r="E24" s="538"/>
      <c r="F24" s="385"/>
      <c r="G24" s="4"/>
      <c r="H24" s="5"/>
      <c r="I24" s="4"/>
      <c r="J24" s="5"/>
      <c r="K24" s="4"/>
      <c r="L24" s="5"/>
      <c r="M24" s="4"/>
      <c r="N24" s="5"/>
    </row>
    <row r="25" spans="1:14" ht="15">
      <c r="A25" s="104" t="s">
        <v>22</v>
      </c>
      <c r="B25" s="106" t="s">
        <v>102</v>
      </c>
      <c r="C25" s="103"/>
      <c r="D25" s="197"/>
      <c r="E25" s="525"/>
      <c r="F25" s="384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4"/>
      <c r="B26" s="83" t="s">
        <v>113</v>
      </c>
      <c r="C26" s="103"/>
      <c r="D26" s="198"/>
      <c r="E26" s="538"/>
      <c r="F26" s="385"/>
      <c r="G26" s="4"/>
      <c r="H26" s="5"/>
      <c r="I26" s="4"/>
      <c r="J26" s="5"/>
      <c r="K26" s="4"/>
      <c r="L26" s="5"/>
      <c r="M26" s="4"/>
      <c r="N26" s="5"/>
    </row>
    <row r="27" spans="1:14" ht="15">
      <c r="A27" s="104" t="s">
        <v>23</v>
      </c>
      <c r="B27" s="106" t="s">
        <v>102</v>
      </c>
      <c r="C27" s="103"/>
      <c r="D27" s="197"/>
      <c r="E27" s="525"/>
      <c r="F27" s="384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4"/>
      <c r="B28" s="83" t="s">
        <v>113</v>
      </c>
      <c r="C28" s="103"/>
      <c r="D28" s="198"/>
      <c r="E28" s="538"/>
      <c r="F28" s="385"/>
      <c r="G28" s="4"/>
      <c r="H28" s="5"/>
      <c r="I28" s="4"/>
      <c r="J28" s="5"/>
      <c r="K28" s="4"/>
      <c r="L28" s="5"/>
      <c r="M28" s="4"/>
      <c r="N28" s="5"/>
    </row>
    <row r="29" spans="1:14" ht="15">
      <c r="A29" s="104" t="s">
        <v>24</v>
      </c>
      <c r="B29" s="106" t="s">
        <v>102</v>
      </c>
      <c r="C29" s="103"/>
      <c r="D29" s="197"/>
      <c r="E29" s="525"/>
      <c r="F29" s="384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4"/>
      <c r="B30" s="83" t="s">
        <v>113</v>
      </c>
      <c r="C30" s="103"/>
      <c r="D30" s="198"/>
      <c r="E30" s="538"/>
      <c r="F30" s="385"/>
      <c r="G30" s="4"/>
      <c r="H30" s="5"/>
      <c r="I30" s="4"/>
      <c r="J30" s="5"/>
      <c r="K30" s="4"/>
      <c r="L30" s="5"/>
      <c r="M30" s="4"/>
      <c r="N30" s="5"/>
    </row>
    <row r="31" spans="1:14" ht="15">
      <c r="A31" s="104" t="s">
        <v>25</v>
      </c>
      <c r="B31" s="106" t="s">
        <v>102</v>
      </c>
      <c r="C31" s="103"/>
      <c r="D31" s="197"/>
      <c r="E31" s="525"/>
      <c r="F31" s="384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1"/>
      <c r="B32" s="83" t="s">
        <v>113</v>
      </c>
      <c r="C32" s="103"/>
      <c r="D32" s="198"/>
      <c r="E32" s="538"/>
      <c r="F32" s="385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81" t="s">
        <v>26</v>
      </c>
      <c r="B33" s="106" t="s">
        <v>102</v>
      </c>
      <c r="C33" s="100"/>
      <c r="D33" s="197"/>
      <c r="E33" s="570"/>
      <c r="F33" s="572"/>
      <c r="G33" s="13"/>
      <c r="H33" s="14"/>
      <c r="I33" s="13"/>
      <c r="J33" s="14"/>
      <c r="K33" s="13"/>
      <c r="L33" s="14"/>
      <c r="M33" s="13"/>
      <c r="N33" s="14"/>
    </row>
    <row r="34" spans="1:14" ht="13.5" thickBot="1">
      <c r="A34" s="165"/>
      <c r="B34" s="166" t="s">
        <v>113</v>
      </c>
      <c r="C34" s="167"/>
      <c r="D34" s="198"/>
      <c r="E34" s="571"/>
      <c r="F34" s="57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6" customFormat="1" ht="12.75">
      <c r="A36" s="415"/>
      <c r="B36" s="415"/>
      <c r="C36" s="415"/>
      <c r="D36" s="416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6" customFormat="1" ht="12.75">
      <c r="A37" s="32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6" customFormat="1" ht="12.75">
      <c r="A38" s="32"/>
      <c r="B38" s="415"/>
      <c r="C38" s="415"/>
      <c r="D38" s="415"/>
      <c r="E38" s="416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6" customFormat="1" ht="12.75">
      <c r="A39" s="32"/>
      <c r="B39" s="415"/>
      <c r="C39" s="415"/>
      <c r="D39" s="415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s="29" customFormat="1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="29" customFormat="1" ht="14.25"/>
  </sheetData>
  <sheetProtection/>
  <mergeCells count="43"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E21:E22"/>
    <mergeCell ref="E19:E20"/>
    <mergeCell ref="E17:E18"/>
    <mergeCell ref="F17:F18"/>
    <mergeCell ref="F19:F20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E17" sqref="E17:E19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3" customFormat="1" ht="15">
      <c r="A1" s="28" t="s">
        <v>41</v>
      </c>
      <c r="B1" s="26" t="s">
        <v>51</v>
      </c>
      <c r="C1" s="26"/>
      <c r="D1" s="27"/>
      <c r="E1" s="27">
        <v>50061</v>
      </c>
      <c r="F1" s="27"/>
      <c r="G1" s="27"/>
      <c r="H1" s="27"/>
      <c r="I1" s="504" t="s">
        <v>29</v>
      </c>
      <c r="J1" s="504"/>
      <c r="K1" s="504"/>
      <c r="L1" s="27">
        <v>150</v>
      </c>
      <c r="M1" s="27"/>
      <c r="N1" s="27"/>
    </row>
    <row r="2" spans="1:14" s="33" customFormat="1" ht="15">
      <c r="A2" s="26" t="s">
        <v>1</v>
      </c>
      <c r="B2" s="26" t="s">
        <v>60</v>
      </c>
      <c r="C2" s="26"/>
      <c r="D2" s="27"/>
      <c r="E2" s="27"/>
      <c r="F2" s="27"/>
      <c r="G2" s="27"/>
      <c r="H2" s="27"/>
      <c r="I2" s="504" t="s">
        <v>2</v>
      </c>
      <c r="J2" s="504"/>
      <c r="K2" s="504"/>
      <c r="L2" s="27">
        <v>2</v>
      </c>
      <c r="M2" s="27"/>
      <c r="N2" s="27"/>
    </row>
    <row r="3" spans="1:14" s="33" customFormat="1" ht="15">
      <c r="A3" s="26" t="s">
        <v>0</v>
      </c>
      <c r="B3" s="26" t="s">
        <v>38</v>
      </c>
      <c r="C3" s="26"/>
      <c r="D3" s="27"/>
      <c r="E3" s="27"/>
      <c r="F3" s="27"/>
      <c r="G3" s="27"/>
      <c r="H3" s="27"/>
      <c r="I3" s="504" t="s">
        <v>3</v>
      </c>
      <c r="J3" s="504"/>
      <c r="K3" s="504"/>
      <c r="L3" s="27" t="s">
        <v>49</v>
      </c>
      <c r="M3" s="27"/>
      <c r="N3" s="27"/>
    </row>
    <row r="4" spans="1:14" s="33" customFormat="1" ht="15">
      <c r="A4" s="26" t="s">
        <v>4</v>
      </c>
      <c r="B4" s="26">
        <v>57</v>
      </c>
      <c r="C4" s="26"/>
      <c r="D4" s="27"/>
      <c r="E4" s="27"/>
      <c r="F4" s="27"/>
      <c r="G4" s="27"/>
      <c r="H4" s="27"/>
      <c r="I4" s="26" t="s">
        <v>31</v>
      </c>
      <c r="J4" s="26"/>
      <c r="K4" s="26"/>
      <c r="L4" s="27" t="s">
        <v>61</v>
      </c>
      <c r="M4" s="27"/>
      <c r="N4" s="2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4"/>
      <c r="L5" s="44" t="s">
        <v>65</v>
      </c>
      <c r="M5" s="44"/>
      <c r="N5" s="1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511" t="s">
        <v>27</v>
      </c>
      <c r="H9" s="512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7"/>
      <c r="B10" s="478"/>
      <c r="C10" s="406"/>
      <c r="D10" s="375"/>
      <c r="E10" s="476"/>
      <c r="F10" s="375"/>
      <c r="G10" s="17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60" t="s">
        <v>94</v>
      </c>
      <c r="C11" s="201">
        <v>847</v>
      </c>
      <c r="D11" s="202">
        <f>(6.29+3.187+0.437+0.015)*1.075*1.2</f>
        <v>12.808409999999999</v>
      </c>
      <c r="E11" s="475">
        <v>3</v>
      </c>
      <c r="F11" s="399">
        <v>52.47</v>
      </c>
      <c r="G11" s="18"/>
      <c r="H11" s="19"/>
      <c r="I11" s="6"/>
      <c r="J11" s="7"/>
      <c r="K11" s="6"/>
      <c r="L11" s="7"/>
      <c r="M11" s="6"/>
      <c r="N11" s="7"/>
    </row>
    <row r="12" spans="1:14" ht="15" customHeight="1">
      <c r="A12" s="464"/>
      <c r="B12" s="64" t="s">
        <v>95</v>
      </c>
      <c r="C12" s="98">
        <v>268</v>
      </c>
      <c r="D12" s="203">
        <f>(4.04+0.797+0.437+0.015)*1.075*1.2</f>
        <v>6.82281</v>
      </c>
      <c r="E12" s="482"/>
      <c r="F12" s="487"/>
      <c r="G12" s="22"/>
      <c r="H12" s="23"/>
      <c r="I12" s="6"/>
      <c r="J12" s="7"/>
      <c r="K12" s="6"/>
      <c r="L12" s="7"/>
      <c r="M12" s="6"/>
      <c r="N12" s="7"/>
    </row>
    <row r="13" spans="1:14" ht="15" customHeight="1" thickBot="1">
      <c r="A13" s="464"/>
      <c r="B13" s="64" t="s">
        <v>113</v>
      </c>
      <c r="C13" s="162">
        <v>17.25</v>
      </c>
      <c r="D13" s="205">
        <f>49.291*1.075*1.2</f>
        <v>63.58538999999999</v>
      </c>
      <c r="E13" s="482"/>
      <c r="F13" s="487"/>
      <c r="G13" s="22"/>
      <c r="H13" s="23"/>
      <c r="I13" s="6"/>
      <c r="J13" s="7"/>
      <c r="K13" s="6"/>
      <c r="L13" s="7"/>
      <c r="M13" s="6"/>
      <c r="N13" s="7"/>
    </row>
    <row r="14" spans="1:14" ht="12.75" customHeight="1" thickTop="1">
      <c r="A14" s="463" t="s">
        <v>17</v>
      </c>
      <c r="B14" s="60" t="s">
        <v>94</v>
      </c>
      <c r="C14" s="100">
        <v>860</v>
      </c>
      <c r="D14" s="202">
        <f>(6.29+3.485+0.437+0.015)*1.075*1.2</f>
        <v>13.19283</v>
      </c>
      <c r="E14" s="481">
        <v>4</v>
      </c>
      <c r="F14" s="384">
        <v>52.47</v>
      </c>
      <c r="G14" s="24"/>
      <c r="H14" s="15"/>
      <c r="I14" s="13"/>
      <c r="J14" s="14"/>
      <c r="K14" s="13"/>
      <c r="L14" s="14"/>
      <c r="M14" s="13"/>
      <c r="N14" s="14"/>
    </row>
    <row r="15" spans="1:14" ht="14.25" customHeight="1">
      <c r="A15" s="464"/>
      <c r="B15" s="64" t="s">
        <v>95</v>
      </c>
      <c r="C15" s="101">
        <v>188</v>
      </c>
      <c r="D15" s="203">
        <f>(4.04+0.871+0.437+0.015)*1.075*1.2</f>
        <v>6.918269999999999</v>
      </c>
      <c r="E15" s="482"/>
      <c r="F15" s="487"/>
      <c r="G15" s="22"/>
      <c r="H15" s="23"/>
      <c r="I15" s="6"/>
      <c r="J15" s="7"/>
      <c r="K15" s="6"/>
      <c r="L15" s="7"/>
      <c r="M15" s="6"/>
      <c r="N15" s="7"/>
    </row>
    <row r="16" spans="1:14" ht="14.25" customHeight="1" thickBot="1">
      <c r="A16" s="464"/>
      <c r="B16" s="64" t="s">
        <v>113</v>
      </c>
      <c r="C16" s="101">
        <v>17.25</v>
      </c>
      <c r="D16" s="205">
        <f>49.863*1.075*1.2</f>
        <v>64.32327</v>
      </c>
      <c r="E16" s="482"/>
      <c r="F16" s="487"/>
      <c r="G16" s="22"/>
      <c r="H16" s="23"/>
      <c r="I16" s="6"/>
      <c r="J16" s="7"/>
      <c r="K16" s="6"/>
      <c r="L16" s="7"/>
      <c r="M16" s="6"/>
      <c r="N16" s="7"/>
    </row>
    <row r="17" spans="1:14" ht="12.75" customHeight="1" thickTop="1">
      <c r="A17" s="463" t="s">
        <v>18</v>
      </c>
      <c r="B17" s="60" t="s">
        <v>94</v>
      </c>
      <c r="C17" s="181"/>
      <c r="D17" s="153"/>
      <c r="E17" s="481"/>
      <c r="F17" s="384"/>
      <c r="G17" s="24"/>
      <c r="H17" s="15"/>
      <c r="I17" s="13"/>
      <c r="J17" s="14"/>
      <c r="K17" s="13"/>
      <c r="L17" s="14"/>
      <c r="M17" s="13"/>
      <c r="N17" s="14"/>
    </row>
    <row r="18" spans="1:14" ht="14.25" customHeight="1">
      <c r="A18" s="464"/>
      <c r="B18" s="64" t="s">
        <v>95</v>
      </c>
      <c r="C18" s="101"/>
      <c r="D18" s="7"/>
      <c r="E18" s="482"/>
      <c r="F18" s="487"/>
      <c r="G18" s="22"/>
      <c r="H18" s="23"/>
      <c r="I18" s="6"/>
      <c r="J18" s="7"/>
      <c r="K18" s="6"/>
      <c r="L18" s="7"/>
      <c r="M18" s="6"/>
      <c r="N18" s="7"/>
    </row>
    <row r="19" spans="1:14" ht="14.25" customHeight="1" thickBot="1">
      <c r="A19" s="464"/>
      <c r="B19" s="64" t="s">
        <v>113</v>
      </c>
      <c r="C19" s="101"/>
      <c r="D19" s="155"/>
      <c r="E19" s="482"/>
      <c r="F19" s="487"/>
      <c r="G19" s="22"/>
      <c r="H19" s="23"/>
      <c r="I19" s="6"/>
      <c r="J19" s="7"/>
      <c r="K19" s="6"/>
      <c r="L19" s="7"/>
      <c r="M19" s="6"/>
      <c r="N19" s="7"/>
    </row>
    <row r="20" spans="1:14" ht="13.5" thickTop="1">
      <c r="A20" s="463" t="s">
        <v>19</v>
      </c>
      <c r="B20" s="60" t="s">
        <v>94</v>
      </c>
      <c r="C20" s="100"/>
      <c r="D20" s="153"/>
      <c r="E20" s="481"/>
      <c r="F20" s="384"/>
      <c r="G20" s="24"/>
      <c r="H20" s="15"/>
      <c r="I20" s="13"/>
      <c r="J20" s="14"/>
      <c r="K20" s="13"/>
      <c r="L20" s="14"/>
      <c r="M20" s="13"/>
      <c r="N20" s="14"/>
    </row>
    <row r="21" spans="1:14" ht="15" customHeight="1">
      <c r="A21" s="464"/>
      <c r="B21" s="64" t="s">
        <v>95</v>
      </c>
      <c r="C21" s="101"/>
      <c r="D21" s="7"/>
      <c r="E21" s="482"/>
      <c r="F21" s="487"/>
      <c r="G21" s="22"/>
      <c r="H21" s="23"/>
      <c r="I21" s="6"/>
      <c r="J21" s="7"/>
      <c r="K21" s="6"/>
      <c r="L21" s="7"/>
      <c r="M21" s="6"/>
      <c r="N21" s="7"/>
    </row>
    <row r="22" spans="1:14" ht="15" customHeight="1" thickBot="1">
      <c r="A22" s="464"/>
      <c r="B22" s="64" t="s">
        <v>113</v>
      </c>
      <c r="C22" s="101"/>
      <c r="D22" s="155"/>
      <c r="E22" s="482"/>
      <c r="F22" s="487"/>
      <c r="G22" s="22"/>
      <c r="H22" s="23"/>
      <c r="I22" s="6"/>
      <c r="J22" s="7"/>
      <c r="K22" s="6"/>
      <c r="L22" s="7"/>
      <c r="M22" s="6"/>
      <c r="N22" s="7"/>
    </row>
    <row r="23" spans="1:14" ht="13.5" thickTop="1">
      <c r="A23" s="463" t="s">
        <v>20</v>
      </c>
      <c r="B23" s="60" t="s">
        <v>94</v>
      </c>
      <c r="C23" s="181"/>
      <c r="D23" s="153"/>
      <c r="E23" s="481"/>
      <c r="F23" s="384"/>
      <c r="G23" s="24"/>
      <c r="H23" s="15"/>
      <c r="I23" s="13"/>
      <c r="J23" s="14"/>
      <c r="K23" s="13"/>
      <c r="L23" s="14"/>
      <c r="M23" s="13"/>
      <c r="N23" s="14"/>
    </row>
    <row r="24" spans="1:14" ht="15" customHeight="1">
      <c r="A24" s="464"/>
      <c r="B24" s="64" t="s">
        <v>95</v>
      </c>
      <c r="C24" s="102"/>
      <c r="D24" s="7"/>
      <c r="E24" s="482"/>
      <c r="F24" s="487"/>
      <c r="G24" s="22"/>
      <c r="H24" s="23"/>
      <c r="I24" s="6"/>
      <c r="J24" s="7"/>
      <c r="K24" s="6"/>
      <c r="L24" s="7"/>
      <c r="M24" s="6"/>
      <c r="N24" s="7"/>
    </row>
    <row r="25" spans="1:14" ht="15" customHeight="1" thickBot="1">
      <c r="A25" s="464"/>
      <c r="B25" s="64" t="s">
        <v>113</v>
      </c>
      <c r="C25" s="101"/>
      <c r="D25" s="155"/>
      <c r="E25" s="482"/>
      <c r="F25" s="487"/>
      <c r="G25" s="22"/>
      <c r="H25" s="23"/>
      <c r="I25" s="6"/>
      <c r="J25" s="7"/>
      <c r="K25" s="6"/>
      <c r="L25" s="7"/>
      <c r="M25" s="6"/>
      <c r="N25" s="7"/>
    </row>
    <row r="26" spans="1:14" ht="13.5" thickTop="1">
      <c r="A26" s="463" t="s">
        <v>68</v>
      </c>
      <c r="B26" s="60" t="s">
        <v>94</v>
      </c>
      <c r="C26" s="100"/>
      <c r="D26" s="153"/>
      <c r="E26" s="481"/>
      <c r="F26" s="384"/>
      <c r="G26" s="24"/>
      <c r="H26" s="15"/>
      <c r="I26" s="13"/>
      <c r="J26" s="14"/>
      <c r="K26" s="13"/>
      <c r="L26" s="14"/>
      <c r="M26" s="13"/>
      <c r="N26" s="14"/>
    </row>
    <row r="27" spans="1:14" ht="15" customHeight="1">
      <c r="A27" s="464"/>
      <c r="B27" s="64" t="s">
        <v>95</v>
      </c>
      <c r="C27" s="101"/>
      <c r="D27" s="7"/>
      <c r="E27" s="482"/>
      <c r="F27" s="487"/>
      <c r="G27" s="22"/>
      <c r="H27" s="23"/>
      <c r="I27" s="6"/>
      <c r="J27" s="7"/>
      <c r="K27" s="6"/>
      <c r="L27" s="7"/>
      <c r="M27" s="6"/>
      <c r="N27" s="7"/>
    </row>
    <row r="28" spans="1:14" ht="15" customHeight="1" thickBot="1">
      <c r="A28" s="464"/>
      <c r="B28" s="64" t="s">
        <v>113</v>
      </c>
      <c r="C28" s="101"/>
      <c r="D28" s="155"/>
      <c r="E28" s="482"/>
      <c r="F28" s="487"/>
      <c r="G28" s="22"/>
      <c r="H28" s="23"/>
      <c r="I28" s="6"/>
      <c r="J28" s="7"/>
      <c r="K28" s="6"/>
      <c r="L28" s="7"/>
      <c r="M28" s="6"/>
      <c r="N28" s="7"/>
    </row>
    <row r="29" spans="1:14" ht="13.5" thickTop="1">
      <c r="A29" s="463" t="s">
        <v>69</v>
      </c>
      <c r="B29" s="60" t="s">
        <v>94</v>
      </c>
      <c r="C29" s="100"/>
      <c r="D29" s="153"/>
      <c r="E29" s="481"/>
      <c r="F29" s="384"/>
      <c r="G29" s="24"/>
      <c r="H29" s="15"/>
      <c r="I29" s="13"/>
      <c r="J29" s="14"/>
      <c r="K29" s="13"/>
      <c r="L29" s="14"/>
      <c r="M29" s="13"/>
      <c r="N29" s="14"/>
    </row>
    <row r="30" spans="1:14" ht="15" customHeight="1">
      <c r="A30" s="464"/>
      <c r="B30" s="64" t="s">
        <v>95</v>
      </c>
      <c r="C30" s="101"/>
      <c r="D30" s="7"/>
      <c r="E30" s="482"/>
      <c r="F30" s="487"/>
      <c r="G30" s="22"/>
      <c r="H30" s="23"/>
      <c r="I30" s="6"/>
      <c r="J30" s="7"/>
      <c r="K30" s="6"/>
      <c r="L30" s="7"/>
      <c r="M30" s="6"/>
      <c r="N30" s="7"/>
    </row>
    <row r="31" spans="1:14" ht="15" customHeight="1" thickBot="1">
      <c r="A31" s="464"/>
      <c r="B31" s="64" t="s">
        <v>113</v>
      </c>
      <c r="C31" s="101"/>
      <c r="D31" s="155"/>
      <c r="E31" s="482"/>
      <c r="F31" s="487"/>
      <c r="G31" s="22"/>
      <c r="H31" s="23"/>
      <c r="I31" s="6"/>
      <c r="J31" s="7"/>
      <c r="K31" s="6"/>
      <c r="L31" s="7"/>
      <c r="M31" s="6"/>
      <c r="N31" s="7"/>
    </row>
    <row r="32" spans="1:14" ht="13.5" thickTop="1">
      <c r="A32" s="463" t="s">
        <v>22</v>
      </c>
      <c r="B32" s="60" t="s">
        <v>94</v>
      </c>
      <c r="C32" s="100"/>
      <c r="D32" s="153"/>
      <c r="E32" s="481"/>
      <c r="F32" s="384"/>
      <c r="G32" s="20"/>
      <c r="H32" s="21"/>
      <c r="I32" s="20"/>
      <c r="J32" s="21"/>
      <c r="K32" s="20"/>
      <c r="L32" s="21"/>
      <c r="M32" s="20"/>
      <c r="N32" s="21"/>
    </row>
    <row r="33" spans="1:14" ht="15" customHeight="1">
      <c r="A33" s="464"/>
      <c r="B33" s="64" t="s">
        <v>95</v>
      </c>
      <c r="C33" s="101"/>
      <c r="D33" s="7"/>
      <c r="E33" s="482"/>
      <c r="F33" s="487"/>
      <c r="G33" s="20"/>
      <c r="H33" s="21"/>
      <c r="I33" s="20"/>
      <c r="J33" s="21"/>
      <c r="K33" s="20"/>
      <c r="L33" s="21"/>
      <c r="M33" s="20"/>
      <c r="N33" s="21"/>
    </row>
    <row r="34" spans="1:14" ht="15" customHeight="1" thickBot="1">
      <c r="A34" s="464"/>
      <c r="B34" s="64" t="s">
        <v>113</v>
      </c>
      <c r="C34" s="101"/>
      <c r="D34" s="155"/>
      <c r="E34" s="482"/>
      <c r="F34" s="487"/>
      <c r="G34" s="20"/>
      <c r="H34" s="21"/>
      <c r="I34" s="20"/>
      <c r="J34" s="21"/>
      <c r="K34" s="20"/>
      <c r="L34" s="21"/>
      <c r="M34" s="20"/>
      <c r="N34" s="21"/>
    </row>
    <row r="35" spans="1:14" ht="12.75">
      <c r="A35" s="577" t="s">
        <v>23</v>
      </c>
      <c r="B35" s="168" t="s">
        <v>94</v>
      </c>
      <c r="C35" s="107"/>
      <c r="D35" s="153"/>
      <c r="E35" s="580"/>
      <c r="F35" s="575"/>
      <c r="G35" s="105"/>
      <c r="H35" s="5"/>
      <c r="I35" s="4"/>
      <c r="J35" s="5"/>
      <c r="K35" s="4"/>
      <c r="L35" s="5"/>
      <c r="M35" s="4"/>
      <c r="N35" s="5"/>
    </row>
    <row r="36" spans="1:14" ht="15" customHeight="1">
      <c r="A36" s="578"/>
      <c r="B36" s="64" t="s">
        <v>95</v>
      </c>
      <c r="C36" s="101"/>
      <c r="D36" s="7"/>
      <c r="E36" s="482"/>
      <c r="F36" s="529"/>
      <c r="G36" s="105"/>
      <c r="H36" s="5"/>
      <c r="I36" s="4"/>
      <c r="J36" s="5"/>
      <c r="K36" s="4"/>
      <c r="L36" s="5"/>
      <c r="M36" s="4"/>
      <c r="N36" s="5"/>
    </row>
    <row r="37" spans="1:14" ht="15" customHeight="1" thickBot="1">
      <c r="A37" s="579"/>
      <c r="B37" s="169" t="s">
        <v>113</v>
      </c>
      <c r="C37" s="113"/>
      <c r="D37" s="155"/>
      <c r="E37" s="581"/>
      <c r="F37" s="561"/>
      <c r="G37" s="105"/>
      <c r="H37" s="5"/>
      <c r="I37" s="4"/>
      <c r="J37" s="5"/>
      <c r="K37" s="4"/>
      <c r="L37" s="5"/>
      <c r="M37" s="4"/>
      <c r="N37" s="5"/>
    </row>
    <row r="38" spans="1:14" ht="12.75">
      <c r="A38" s="464" t="s">
        <v>24</v>
      </c>
      <c r="B38" s="64" t="s">
        <v>94</v>
      </c>
      <c r="C38" s="101"/>
      <c r="D38" s="153"/>
      <c r="E38" s="482"/>
      <c r="F38" s="487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64"/>
      <c r="B39" s="64" t="s">
        <v>95</v>
      </c>
      <c r="C39" s="101"/>
      <c r="D39" s="7"/>
      <c r="E39" s="482"/>
      <c r="F39" s="487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64"/>
      <c r="B40" s="64" t="s">
        <v>113</v>
      </c>
      <c r="C40" s="101"/>
      <c r="D40" s="155"/>
      <c r="E40" s="482"/>
      <c r="F40" s="487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63" t="s">
        <v>25</v>
      </c>
      <c r="B41" s="60" t="s">
        <v>94</v>
      </c>
      <c r="C41" s="100"/>
      <c r="D41" s="153"/>
      <c r="E41" s="481"/>
      <c r="F41" s="384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64"/>
      <c r="B42" s="64" t="s">
        <v>95</v>
      </c>
      <c r="C42" s="101"/>
      <c r="D42" s="7"/>
      <c r="E42" s="482"/>
      <c r="F42" s="487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64"/>
      <c r="B43" s="64" t="s">
        <v>113</v>
      </c>
      <c r="C43" s="101"/>
      <c r="D43" s="155"/>
      <c r="E43" s="482"/>
      <c r="F43" s="487"/>
      <c r="G43" s="4"/>
      <c r="H43" s="5"/>
      <c r="I43" s="4"/>
      <c r="J43" s="5"/>
      <c r="K43" s="4"/>
      <c r="L43" s="5"/>
      <c r="M43" s="4"/>
      <c r="N43" s="5"/>
    </row>
    <row r="44" spans="1:14" ht="12.75">
      <c r="A44" s="467" t="s">
        <v>26</v>
      </c>
      <c r="B44" s="152" t="s">
        <v>94</v>
      </c>
      <c r="C44" s="107"/>
      <c r="D44" s="153"/>
      <c r="E44" s="507"/>
      <c r="F44" s="575"/>
      <c r="G44" s="75"/>
      <c r="H44" s="14"/>
      <c r="I44" s="13"/>
      <c r="J44" s="14"/>
      <c r="K44" s="13"/>
      <c r="L44" s="14"/>
      <c r="M44" s="13"/>
      <c r="N44" s="14"/>
    </row>
    <row r="45" spans="1:14" ht="15" customHeight="1">
      <c r="A45" s="468"/>
      <c r="B45" s="142" t="s">
        <v>95</v>
      </c>
      <c r="C45" s="101"/>
      <c r="D45" s="7"/>
      <c r="E45" s="473"/>
      <c r="F45" s="529"/>
      <c r="G45" s="75"/>
      <c r="H45" s="14"/>
      <c r="I45" s="13"/>
      <c r="J45" s="14"/>
      <c r="K45" s="13"/>
      <c r="L45" s="14"/>
      <c r="M45" s="13"/>
      <c r="N45" s="14"/>
    </row>
    <row r="46" spans="1:14" ht="15" customHeight="1" thickBot="1">
      <c r="A46" s="469"/>
      <c r="B46" s="154" t="s">
        <v>113</v>
      </c>
      <c r="C46" s="113"/>
      <c r="D46" s="155"/>
      <c r="E46" s="508"/>
      <c r="F46" s="576"/>
      <c r="G46" s="116"/>
      <c r="H46" s="116"/>
      <c r="I46" s="116"/>
      <c r="J46" s="116"/>
      <c r="K46" s="116"/>
      <c r="L46" s="116"/>
      <c r="M46" s="116"/>
      <c r="N46" s="116"/>
    </row>
    <row r="47" spans="1:14" s="29" customFormat="1" ht="14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36" customFormat="1" ht="12.75">
      <c r="A48" s="415" t="s">
        <v>32</v>
      </c>
      <c r="B48" s="415"/>
      <c r="C48" s="415"/>
      <c r="D48" s="416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6" customFormat="1" ht="12.75">
      <c r="A49" s="32"/>
      <c r="B49" s="31" t="s">
        <v>33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6" customFormat="1" ht="12.75">
      <c r="A50" s="32"/>
      <c r="B50" s="415" t="s">
        <v>35</v>
      </c>
      <c r="C50" s="415"/>
      <c r="D50" s="415"/>
      <c r="E50" s="416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6" customFormat="1" ht="12.75">
      <c r="A51" s="32"/>
      <c r="B51" s="415" t="s">
        <v>34</v>
      </c>
      <c r="C51" s="415"/>
      <c r="D51" s="415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36" customFormat="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55">
    <mergeCell ref="A14:A16"/>
    <mergeCell ref="A8:A10"/>
    <mergeCell ref="B8:D8"/>
    <mergeCell ref="E8:F8"/>
    <mergeCell ref="A11:A13"/>
    <mergeCell ref="D9:D10"/>
    <mergeCell ref="E9:E10"/>
    <mergeCell ref="B9:C10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I1:K1"/>
    <mergeCell ref="I2:K2"/>
    <mergeCell ref="I3:K3"/>
    <mergeCell ref="A6:N7"/>
    <mergeCell ref="A17:A19"/>
    <mergeCell ref="E17:E19"/>
    <mergeCell ref="A29:A31"/>
    <mergeCell ref="E29:E31"/>
    <mergeCell ref="A20:A22"/>
    <mergeCell ref="A23:A25"/>
    <mergeCell ref="A26:A28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F17:F19"/>
    <mergeCell ref="E20:E22"/>
    <mergeCell ref="E26:E28"/>
    <mergeCell ref="F26:F28"/>
    <mergeCell ref="F23:F25"/>
    <mergeCell ref="E23:E25"/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3" customFormat="1" ht="15" customHeight="1">
      <c r="A1" s="28" t="s">
        <v>41</v>
      </c>
      <c r="B1" s="26" t="s">
        <v>50</v>
      </c>
      <c r="C1" s="26"/>
      <c r="D1" s="26"/>
      <c r="E1" s="27"/>
      <c r="F1" s="27"/>
      <c r="G1" s="27"/>
      <c r="H1" s="26" t="s">
        <v>29</v>
      </c>
      <c r="I1" s="26"/>
      <c r="J1" s="26"/>
      <c r="K1" s="27">
        <v>879</v>
      </c>
      <c r="L1" s="27"/>
      <c r="M1" s="27"/>
    </row>
    <row r="2" spans="1:13" s="33" customFormat="1" ht="15" customHeight="1">
      <c r="A2" s="26" t="s">
        <v>1</v>
      </c>
      <c r="B2" s="26" t="s">
        <v>63</v>
      </c>
      <c r="C2" s="26"/>
      <c r="D2" s="26"/>
      <c r="E2" s="27"/>
      <c r="F2" s="27"/>
      <c r="G2" s="27"/>
      <c r="H2" s="26" t="s">
        <v>2</v>
      </c>
      <c r="I2" s="26"/>
      <c r="J2" s="26"/>
      <c r="K2" s="27">
        <v>3</v>
      </c>
      <c r="L2" s="27"/>
      <c r="M2" s="27"/>
    </row>
    <row r="3" spans="1:13" s="33" customFormat="1" ht="15" customHeight="1">
      <c r="A3" s="26" t="s">
        <v>0</v>
      </c>
      <c r="B3" s="26" t="s">
        <v>63</v>
      </c>
      <c r="C3" s="26"/>
      <c r="D3" s="26"/>
      <c r="E3" s="27"/>
      <c r="F3" s="27"/>
      <c r="G3" s="27"/>
      <c r="H3" s="26" t="s">
        <v>3</v>
      </c>
      <c r="I3" s="26"/>
      <c r="J3" s="26"/>
      <c r="K3" s="27" t="s">
        <v>49</v>
      </c>
      <c r="L3" s="27"/>
      <c r="M3" s="27"/>
    </row>
    <row r="4" spans="1:14" s="33" customFormat="1" ht="15" customHeight="1">
      <c r="A4" s="26" t="s">
        <v>4</v>
      </c>
      <c r="B4" s="26" t="s">
        <v>64</v>
      </c>
      <c r="C4" s="26"/>
      <c r="D4" s="26"/>
      <c r="E4" s="27"/>
      <c r="F4" s="27"/>
      <c r="G4" s="27"/>
      <c r="H4" s="26" t="s">
        <v>31</v>
      </c>
      <c r="I4" s="26"/>
      <c r="J4" s="26"/>
      <c r="K4" s="42" t="s">
        <v>62</v>
      </c>
      <c r="L4" s="30"/>
      <c r="M4" s="30"/>
      <c r="N4" s="30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4"/>
      <c r="K5" s="44" t="s">
        <v>65</v>
      </c>
      <c r="L5" s="44"/>
      <c r="M5" s="1"/>
    </row>
    <row r="6" spans="1:14" ht="15" customHeight="1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5" customHeight="1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5" customHeight="1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5" customHeight="1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511" t="s">
        <v>27</v>
      </c>
      <c r="H9" s="512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customHeight="1" thickBot="1">
      <c r="A10" s="397"/>
      <c r="B10" s="585"/>
      <c r="C10" s="403"/>
      <c r="D10" s="487"/>
      <c r="E10" s="476"/>
      <c r="F10" s="375"/>
      <c r="G10" s="17" t="s">
        <v>114</v>
      </c>
      <c r="H10" s="3" t="s">
        <v>9</v>
      </c>
      <c r="I10" s="13" t="s">
        <v>12</v>
      </c>
      <c r="J10" s="14" t="s">
        <v>9</v>
      </c>
      <c r="K10" s="13" t="s">
        <v>10</v>
      </c>
      <c r="L10" s="14" t="s">
        <v>9</v>
      </c>
      <c r="M10" s="13" t="s">
        <v>30</v>
      </c>
      <c r="N10" s="14" t="s">
        <v>9</v>
      </c>
    </row>
    <row r="11" spans="1:14" ht="15" customHeight="1" thickTop="1">
      <c r="A11" s="380" t="s">
        <v>16</v>
      </c>
      <c r="B11" s="116" t="s">
        <v>100</v>
      </c>
      <c r="C11" s="201">
        <v>0</v>
      </c>
      <c r="D11" s="202">
        <f>(6.29+3.187+0.437+0.015)*1.075*1.2</f>
        <v>12.808409999999999</v>
      </c>
      <c r="E11" s="475"/>
      <c r="F11" s="399"/>
      <c r="G11" s="8"/>
      <c r="H11" s="126"/>
      <c r="I11" s="521"/>
      <c r="J11" s="521"/>
      <c r="K11" s="116"/>
      <c r="L11" s="116"/>
      <c r="M11" s="116"/>
      <c r="N11" s="116"/>
    </row>
    <row r="12" spans="1:14" ht="15" customHeight="1">
      <c r="A12" s="564"/>
      <c r="B12" s="117" t="s">
        <v>115</v>
      </c>
      <c r="C12" s="98">
        <v>0</v>
      </c>
      <c r="D12" s="203">
        <f>(4.04+0.797+0.437+0.015)*1.075*1.2</f>
        <v>6.82281</v>
      </c>
      <c r="E12" s="482"/>
      <c r="F12" s="487"/>
      <c r="G12" s="11"/>
      <c r="H12" s="125"/>
      <c r="I12" s="522"/>
      <c r="J12" s="522"/>
      <c r="K12" s="116"/>
      <c r="L12" s="116"/>
      <c r="M12" s="116"/>
      <c r="N12" s="116"/>
    </row>
    <row r="13" spans="1:14" ht="15" customHeight="1" thickBot="1">
      <c r="A13" s="408"/>
      <c r="B13" s="117" t="s">
        <v>111</v>
      </c>
      <c r="C13" s="162">
        <v>37.5</v>
      </c>
      <c r="D13" s="205">
        <f>49.291*1.075*1.2</f>
        <v>63.58538999999999</v>
      </c>
      <c r="E13" s="482"/>
      <c r="F13" s="487"/>
      <c r="G13" s="11"/>
      <c r="H13" s="125"/>
      <c r="I13" s="523"/>
      <c r="J13" s="523"/>
      <c r="K13" s="116"/>
      <c r="L13" s="116"/>
      <c r="M13" s="116"/>
      <c r="N13" s="116"/>
    </row>
    <row r="14" spans="1:14" ht="15" customHeight="1">
      <c r="A14" s="404" t="s">
        <v>17</v>
      </c>
      <c r="B14" s="116" t="s">
        <v>100</v>
      </c>
      <c r="C14" s="100">
        <v>0</v>
      </c>
      <c r="D14" s="202">
        <f>(6.29+4.04+0.437+0.015)*1.075*1.2</f>
        <v>13.90878</v>
      </c>
      <c r="E14" s="481"/>
      <c r="F14" s="384"/>
      <c r="G14" s="11"/>
      <c r="H14" s="125"/>
      <c r="I14" s="586"/>
      <c r="J14" s="521"/>
      <c r="K14" s="116"/>
      <c r="L14" s="116"/>
      <c r="M14" s="116"/>
      <c r="N14" s="116"/>
    </row>
    <row r="15" spans="1:14" ht="15" customHeight="1">
      <c r="A15" s="564"/>
      <c r="B15" s="116" t="s">
        <v>101</v>
      </c>
      <c r="C15" s="101">
        <v>0</v>
      </c>
      <c r="D15" s="203">
        <f>(4.04+0.871+0.437+0.015)*1.075*1.2</f>
        <v>6.918269999999999</v>
      </c>
      <c r="E15" s="482"/>
      <c r="F15" s="487"/>
      <c r="G15" s="11"/>
      <c r="H15" s="125"/>
      <c r="I15" s="587"/>
      <c r="J15" s="522"/>
      <c r="K15" s="116"/>
      <c r="L15" s="116"/>
      <c r="M15" s="116"/>
      <c r="N15" s="116"/>
    </row>
    <row r="16" spans="1:14" ht="15" customHeight="1" thickBot="1">
      <c r="A16" s="408"/>
      <c r="B16" s="116" t="s">
        <v>113</v>
      </c>
      <c r="C16" s="101">
        <v>37.5</v>
      </c>
      <c r="D16" s="205">
        <f>49.863*1.075*1.2</f>
        <v>64.32327</v>
      </c>
      <c r="E16" s="482"/>
      <c r="F16" s="487"/>
      <c r="G16" s="10"/>
      <c r="H16" s="127"/>
      <c r="I16" s="588"/>
      <c r="J16" s="523"/>
      <c r="K16" s="105"/>
      <c r="L16" s="5"/>
      <c r="M16" s="4"/>
      <c r="N16" s="5"/>
    </row>
    <row r="17" spans="1:14" ht="15" customHeight="1">
      <c r="A17" s="404" t="s">
        <v>18</v>
      </c>
      <c r="B17" s="116" t="s">
        <v>100</v>
      </c>
      <c r="C17" s="128"/>
      <c r="D17" s="153"/>
      <c r="E17" s="521"/>
      <c r="F17" s="501"/>
      <c r="G17" s="10"/>
      <c r="H17" s="12"/>
      <c r="I17" s="481"/>
      <c r="J17" s="384"/>
      <c r="K17" s="4"/>
      <c r="L17" s="5"/>
      <c r="M17" s="4"/>
      <c r="N17" s="5"/>
    </row>
    <row r="18" spans="1:14" ht="15" customHeight="1">
      <c r="A18" s="564"/>
      <c r="B18" s="117" t="s">
        <v>101</v>
      </c>
      <c r="C18" s="116"/>
      <c r="D18" s="7"/>
      <c r="E18" s="522"/>
      <c r="F18" s="502"/>
      <c r="G18" s="10"/>
      <c r="H18" s="12"/>
      <c r="I18" s="482"/>
      <c r="J18" s="487"/>
      <c r="K18" s="4"/>
      <c r="L18" s="5"/>
      <c r="M18" s="4"/>
      <c r="N18" s="5"/>
    </row>
    <row r="19" spans="1:14" ht="15" customHeight="1" thickBot="1">
      <c r="A19" s="564"/>
      <c r="B19" s="116" t="s">
        <v>113</v>
      </c>
      <c r="C19" s="116"/>
      <c r="D19" s="155"/>
      <c r="E19" s="523"/>
      <c r="F19" s="514"/>
      <c r="G19" s="10"/>
      <c r="H19" s="12"/>
      <c r="I19" s="477"/>
      <c r="J19" s="385"/>
      <c r="K19" s="4"/>
      <c r="L19" s="5"/>
      <c r="M19" s="4"/>
      <c r="N19" s="5"/>
    </row>
    <row r="20" spans="1:14" ht="15" customHeight="1">
      <c r="A20" s="582" t="s">
        <v>19</v>
      </c>
      <c r="B20" s="116" t="s">
        <v>100</v>
      </c>
      <c r="C20" s="103"/>
      <c r="D20" s="153"/>
      <c r="E20" s="105"/>
      <c r="F20" s="5"/>
      <c r="G20" s="4"/>
      <c r="H20" s="5"/>
      <c r="I20" s="481"/>
      <c r="J20" s="384"/>
      <c r="K20" s="4"/>
      <c r="L20" s="5"/>
      <c r="M20" s="4"/>
      <c r="N20" s="5"/>
    </row>
    <row r="21" spans="1:14" ht="15" customHeight="1">
      <c r="A21" s="583"/>
      <c r="B21" s="117" t="s">
        <v>101</v>
      </c>
      <c r="C21" s="103"/>
      <c r="D21" s="7"/>
      <c r="E21" s="105"/>
      <c r="F21" s="5"/>
      <c r="G21" s="4"/>
      <c r="H21" s="5"/>
      <c r="I21" s="482"/>
      <c r="J21" s="487"/>
      <c r="K21" s="4"/>
      <c r="L21" s="5"/>
      <c r="M21" s="4"/>
      <c r="N21" s="5"/>
    </row>
    <row r="22" spans="1:14" ht="15" customHeight="1" thickBot="1">
      <c r="A22" s="584"/>
      <c r="B22" s="116" t="s">
        <v>113</v>
      </c>
      <c r="C22" s="103"/>
      <c r="D22" s="155"/>
      <c r="E22" s="105"/>
      <c r="F22" s="5"/>
      <c r="G22" s="4"/>
      <c r="H22" s="5"/>
      <c r="I22" s="477"/>
      <c r="J22" s="385"/>
      <c r="K22" s="4"/>
      <c r="L22" s="5"/>
      <c r="M22" s="4"/>
      <c r="N22" s="5"/>
    </row>
    <row r="23" spans="1:14" ht="15" customHeight="1">
      <c r="A23" s="582" t="s">
        <v>20</v>
      </c>
      <c r="B23" s="116" t="s">
        <v>100</v>
      </c>
      <c r="C23" s="103"/>
      <c r="D23" s="153"/>
      <c r="E23" s="105"/>
      <c r="F23" s="5"/>
      <c r="G23" s="4"/>
      <c r="H23" s="5"/>
      <c r="I23" s="481"/>
      <c r="J23" s="384"/>
      <c r="K23" s="4"/>
      <c r="L23" s="5"/>
      <c r="M23" s="4"/>
      <c r="N23" s="5"/>
    </row>
    <row r="24" spans="1:14" ht="15" customHeight="1">
      <c r="A24" s="583"/>
      <c r="B24" s="117" t="s">
        <v>101</v>
      </c>
      <c r="C24" s="103"/>
      <c r="D24" s="7"/>
      <c r="E24" s="105"/>
      <c r="F24" s="5"/>
      <c r="G24" s="4"/>
      <c r="H24" s="5"/>
      <c r="I24" s="482"/>
      <c r="J24" s="487"/>
      <c r="K24" s="4"/>
      <c r="L24" s="5"/>
      <c r="M24" s="4"/>
      <c r="N24" s="5"/>
    </row>
    <row r="25" spans="1:14" ht="15" customHeight="1" thickBot="1">
      <c r="A25" s="584"/>
      <c r="B25" s="116" t="s">
        <v>113</v>
      </c>
      <c r="C25" s="103"/>
      <c r="D25" s="155"/>
      <c r="E25" s="105"/>
      <c r="F25" s="5"/>
      <c r="G25" s="4"/>
      <c r="H25" s="5"/>
      <c r="I25" s="477"/>
      <c r="J25" s="385"/>
      <c r="K25" s="4"/>
      <c r="L25" s="5"/>
      <c r="M25" s="4"/>
      <c r="N25" s="5"/>
    </row>
    <row r="26" spans="1:14" ht="15" customHeight="1">
      <c r="A26" s="582" t="s">
        <v>21</v>
      </c>
      <c r="B26" s="116" t="s">
        <v>100</v>
      </c>
      <c r="C26" s="103"/>
      <c r="D26" s="153"/>
      <c r="E26" s="105"/>
      <c r="F26" s="5"/>
      <c r="G26" s="4"/>
      <c r="H26" s="5"/>
      <c r="I26" s="481"/>
      <c r="J26" s="384"/>
      <c r="K26" s="4"/>
      <c r="L26" s="5"/>
      <c r="M26" s="4"/>
      <c r="N26" s="5"/>
    </row>
    <row r="27" spans="1:14" ht="15" customHeight="1">
      <c r="A27" s="583"/>
      <c r="B27" s="117" t="s">
        <v>101</v>
      </c>
      <c r="C27" s="103"/>
      <c r="D27" s="7"/>
      <c r="E27" s="105"/>
      <c r="F27" s="5"/>
      <c r="G27" s="4"/>
      <c r="H27" s="5"/>
      <c r="I27" s="482"/>
      <c r="J27" s="487"/>
      <c r="K27" s="4"/>
      <c r="L27" s="5"/>
      <c r="M27" s="4"/>
      <c r="N27" s="5"/>
    </row>
    <row r="28" spans="1:14" ht="15" customHeight="1" thickBot="1">
      <c r="A28" s="584"/>
      <c r="B28" s="116" t="s">
        <v>113</v>
      </c>
      <c r="C28" s="103"/>
      <c r="D28" s="155"/>
      <c r="E28" s="105"/>
      <c r="F28" s="5"/>
      <c r="G28" s="4"/>
      <c r="H28" s="5"/>
      <c r="I28" s="477"/>
      <c r="J28" s="385"/>
      <c r="K28" s="4"/>
      <c r="L28" s="5"/>
      <c r="M28" s="4"/>
      <c r="N28" s="5"/>
    </row>
    <row r="29" spans="1:14" ht="15" customHeight="1">
      <c r="A29" s="582" t="s">
        <v>69</v>
      </c>
      <c r="B29" s="116" t="s">
        <v>100</v>
      </c>
      <c r="C29" s="103"/>
      <c r="D29" s="153"/>
      <c r="E29" s="105"/>
      <c r="F29" s="5"/>
      <c r="G29" s="4"/>
      <c r="H29" s="5"/>
      <c r="I29" s="481"/>
      <c r="J29" s="384"/>
      <c r="K29" s="4"/>
      <c r="L29" s="5"/>
      <c r="M29" s="4"/>
      <c r="N29" s="5"/>
    </row>
    <row r="30" spans="1:14" ht="15" customHeight="1">
      <c r="A30" s="583"/>
      <c r="B30" s="117" t="s">
        <v>101</v>
      </c>
      <c r="C30" s="103"/>
      <c r="D30" s="7"/>
      <c r="E30" s="105"/>
      <c r="F30" s="5"/>
      <c r="G30" s="4"/>
      <c r="H30" s="5"/>
      <c r="I30" s="482"/>
      <c r="J30" s="487"/>
      <c r="K30" s="4"/>
      <c r="L30" s="5"/>
      <c r="M30" s="4"/>
      <c r="N30" s="5"/>
    </row>
    <row r="31" spans="1:14" ht="15" customHeight="1" thickBot="1">
      <c r="A31" s="584"/>
      <c r="B31" s="116" t="s">
        <v>113</v>
      </c>
      <c r="C31" s="103"/>
      <c r="D31" s="155"/>
      <c r="E31" s="105"/>
      <c r="F31" s="5"/>
      <c r="G31" s="4"/>
      <c r="H31" s="5"/>
      <c r="I31" s="477"/>
      <c r="J31" s="385"/>
      <c r="K31" s="4"/>
      <c r="L31" s="5"/>
      <c r="M31" s="4"/>
      <c r="N31" s="5"/>
    </row>
    <row r="32" spans="1:14" ht="15" customHeight="1">
      <c r="A32" s="582" t="s">
        <v>22</v>
      </c>
      <c r="B32" s="116" t="s">
        <v>100</v>
      </c>
      <c r="C32" s="192"/>
      <c r="D32" s="153"/>
      <c r="E32" s="105"/>
      <c r="F32" s="5"/>
      <c r="G32" s="4"/>
      <c r="H32" s="5"/>
      <c r="I32" s="481"/>
      <c r="J32" s="384"/>
      <c r="K32" s="4"/>
      <c r="L32" s="5"/>
      <c r="M32" s="4"/>
      <c r="N32" s="5"/>
    </row>
    <row r="33" spans="1:14" ht="15" customHeight="1">
      <c r="A33" s="583"/>
      <c r="B33" s="117" t="s">
        <v>101</v>
      </c>
      <c r="C33" s="103"/>
      <c r="D33" s="7"/>
      <c r="E33" s="105"/>
      <c r="F33" s="5"/>
      <c r="G33" s="4"/>
      <c r="H33" s="5"/>
      <c r="I33" s="482"/>
      <c r="J33" s="487"/>
      <c r="K33" s="4"/>
      <c r="L33" s="5"/>
      <c r="M33" s="4"/>
      <c r="N33" s="5"/>
    </row>
    <row r="34" spans="1:14" ht="15" customHeight="1" thickBot="1">
      <c r="A34" s="584"/>
      <c r="B34" s="116" t="s">
        <v>113</v>
      </c>
      <c r="C34" s="103"/>
      <c r="D34" s="155"/>
      <c r="E34" s="105"/>
      <c r="F34" s="5"/>
      <c r="G34" s="4"/>
      <c r="H34" s="5"/>
      <c r="I34" s="477"/>
      <c r="J34" s="385"/>
      <c r="K34" s="4"/>
      <c r="L34" s="5"/>
      <c r="M34" s="4"/>
      <c r="N34" s="5"/>
    </row>
    <row r="35" spans="1:14" ht="15" customHeight="1">
      <c r="A35" s="404" t="s">
        <v>23</v>
      </c>
      <c r="B35" s="116" t="s">
        <v>100</v>
      </c>
      <c r="C35" s="116"/>
      <c r="D35" s="153"/>
      <c r="E35" s="105"/>
      <c r="F35" s="5"/>
      <c r="G35" s="4"/>
      <c r="H35" s="5"/>
      <c r="I35" s="481"/>
      <c r="J35" s="384"/>
      <c r="K35" s="4"/>
      <c r="L35" s="5"/>
      <c r="M35" s="4"/>
      <c r="N35" s="5"/>
    </row>
    <row r="36" spans="1:14" ht="15" customHeight="1">
      <c r="A36" s="564"/>
      <c r="B36" s="117" t="s">
        <v>101</v>
      </c>
      <c r="C36" s="116"/>
      <c r="D36" s="7"/>
      <c r="E36" s="105"/>
      <c r="F36" s="5"/>
      <c r="G36" s="4"/>
      <c r="H36" s="5"/>
      <c r="I36" s="482"/>
      <c r="J36" s="487"/>
      <c r="K36" s="4"/>
      <c r="L36" s="5"/>
      <c r="M36" s="4"/>
      <c r="N36" s="5"/>
    </row>
    <row r="37" spans="1:14" ht="15" customHeight="1" thickBot="1">
      <c r="A37" s="408"/>
      <c r="B37" s="116" t="s">
        <v>113</v>
      </c>
      <c r="C37" s="116"/>
      <c r="D37" s="155"/>
      <c r="E37" s="105"/>
      <c r="F37" s="5"/>
      <c r="G37" s="4"/>
      <c r="H37" s="5"/>
      <c r="I37" s="477"/>
      <c r="J37" s="385"/>
      <c r="K37" s="4"/>
      <c r="L37" s="5"/>
      <c r="M37" s="4"/>
      <c r="N37" s="5"/>
    </row>
    <row r="38" spans="1:14" ht="15" customHeight="1">
      <c r="A38" s="404" t="s">
        <v>24</v>
      </c>
      <c r="B38" s="116" t="s">
        <v>100</v>
      </c>
      <c r="C38" s="128"/>
      <c r="D38" s="153"/>
      <c r="E38" s="105"/>
      <c r="F38" s="5"/>
      <c r="G38" s="4"/>
      <c r="H38" s="5"/>
      <c r="I38" s="589"/>
      <c r="J38" s="521"/>
      <c r="K38" s="4"/>
      <c r="L38" s="5"/>
      <c r="M38" s="4"/>
      <c r="N38" s="5"/>
    </row>
    <row r="39" spans="1:14" ht="15" customHeight="1">
      <c r="A39" s="564"/>
      <c r="B39" s="117" t="s">
        <v>101</v>
      </c>
      <c r="C39" s="128"/>
      <c r="D39" s="7"/>
      <c r="E39" s="105"/>
      <c r="F39" s="5"/>
      <c r="G39" s="4"/>
      <c r="H39" s="5"/>
      <c r="I39" s="590"/>
      <c r="J39" s="522"/>
      <c r="K39" s="4"/>
      <c r="L39" s="5"/>
      <c r="M39" s="4"/>
      <c r="N39" s="5"/>
    </row>
    <row r="40" spans="1:14" ht="15" customHeight="1" thickBot="1">
      <c r="A40" s="408"/>
      <c r="B40" s="116" t="s">
        <v>113</v>
      </c>
      <c r="C40" s="116"/>
      <c r="D40" s="155"/>
      <c r="E40" s="105"/>
      <c r="F40" s="5"/>
      <c r="G40" s="4"/>
      <c r="H40" s="5"/>
      <c r="I40" s="591"/>
      <c r="J40" s="523"/>
      <c r="K40" s="4"/>
      <c r="L40" s="5"/>
      <c r="M40" s="4"/>
      <c r="N40" s="5"/>
    </row>
    <row r="41" spans="1:14" ht="15" customHeight="1">
      <c r="A41" s="404" t="s">
        <v>25</v>
      </c>
      <c r="B41" s="116" t="s">
        <v>100</v>
      </c>
      <c r="C41" s="116"/>
      <c r="D41" s="153"/>
      <c r="E41" s="105"/>
      <c r="F41" s="5"/>
      <c r="G41" s="4"/>
      <c r="H41" s="5"/>
      <c r="I41" s="589"/>
      <c r="J41" s="384"/>
      <c r="K41" s="4"/>
      <c r="L41" s="5"/>
      <c r="M41" s="4"/>
      <c r="N41" s="5"/>
    </row>
    <row r="42" spans="1:14" ht="15" customHeight="1">
      <c r="A42" s="564"/>
      <c r="B42" s="117" t="s">
        <v>101</v>
      </c>
      <c r="C42" s="116"/>
      <c r="D42" s="7"/>
      <c r="E42" s="105"/>
      <c r="F42" s="5"/>
      <c r="G42" s="4"/>
      <c r="H42" s="5"/>
      <c r="I42" s="590"/>
      <c r="J42" s="487"/>
      <c r="K42" s="4"/>
      <c r="L42" s="5"/>
      <c r="M42" s="4"/>
      <c r="N42" s="5"/>
    </row>
    <row r="43" spans="1:14" ht="15" customHeight="1" thickBot="1">
      <c r="A43" s="408"/>
      <c r="B43" s="116" t="s">
        <v>113</v>
      </c>
      <c r="C43" s="116"/>
      <c r="D43" s="155"/>
      <c r="E43" s="105"/>
      <c r="F43" s="5"/>
      <c r="G43" s="4"/>
      <c r="H43" s="5"/>
      <c r="I43" s="591"/>
      <c r="J43" s="385"/>
      <c r="K43" s="4"/>
      <c r="L43" s="5"/>
      <c r="M43" s="4"/>
      <c r="N43" s="5"/>
    </row>
    <row r="44" spans="1:14" ht="15" customHeight="1">
      <c r="A44" s="404" t="s">
        <v>26</v>
      </c>
      <c r="B44" s="116" t="s">
        <v>100</v>
      </c>
      <c r="C44" s="128"/>
      <c r="D44" s="153"/>
      <c r="E44" s="75"/>
      <c r="F44" s="14"/>
      <c r="G44" s="13"/>
      <c r="H44" s="14"/>
      <c r="I44" s="481"/>
      <c r="J44" s="384"/>
      <c r="K44" s="13"/>
      <c r="L44" s="14"/>
      <c r="M44" s="13"/>
      <c r="N44" s="14"/>
    </row>
    <row r="45" spans="1:14" ht="15" customHeight="1">
      <c r="A45" s="564"/>
      <c r="B45" s="117" t="s">
        <v>101</v>
      </c>
      <c r="C45" s="128"/>
      <c r="D45" s="7"/>
      <c r="E45" s="75"/>
      <c r="F45" s="14"/>
      <c r="G45" s="13"/>
      <c r="H45" s="14"/>
      <c r="I45" s="482"/>
      <c r="J45" s="487"/>
      <c r="K45" s="13"/>
      <c r="L45" s="14"/>
      <c r="M45" s="13"/>
      <c r="N45" s="14"/>
    </row>
    <row r="46" spans="1:14" ht="15" customHeight="1" thickBot="1">
      <c r="A46" s="405"/>
      <c r="B46" s="116" t="s">
        <v>113</v>
      </c>
      <c r="C46" s="116"/>
      <c r="D46" s="155"/>
      <c r="E46" s="74"/>
      <c r="F46" s="3"/>
      <c r="G46" s="2"/>
      <c r="H46" s="3"/>
      <c r="I46" s="476"/>
      <c r="J46" s="375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5">
    <mergeCell ref="E14:E16"/>
    <mergeCell ref="F14:F16"/>
    <mergeCell ref="E17:E19"/>
    <mergeCell ref="F17:F19"/>
    <mergeCell ref="I44:I46"/>
    <mergeCell ref="J32:J34"/>
    <mergeCell ref="J35:J37"/>
    <mergeCell ref="J38:J40"/>
    <mergeCell ref="J41:J43"/>
    <mergeCell ref="J44:J46"/>
    <mergeCell ref="I38:I40"/>
    <mergeCell ref="I41:I43"/>
    <mergeCell ref="J29:J31"/>
    <mergeCell ref="I32:I34"/>
    <mergeCell ref="I35:I37"/>
    <mergeCell ref="I23:I25"/>
    <mergeCell ref="J23:J25"/>
    <mergeCell ref="I26:I28"/>
    <mergeCell ref="J26:J28"/>
    <mergeCell ref="I29:I31"/>
    <mergeCell ref="J20:J22"/>
    <mergeCell ref="I11:I13"/>
    <mergeCell ref="J11:J13"/>
    <mergeCell ref="I14:I16"/>
    <mergeCell ref="J14:J16"/>
    <mergeCell ref="I17:I19"/>
    <mergeCell ref="J17:J19"/>
    <mergeCell ref="I20:I22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F11:F13"/>
    <mergeCell ref="M9:N9"/>
    <mergeCell ref="A6:N7"/>
    <mergeCell ref="A8:A10"/>
    <mergeCell ref="B8:D8"/>
    <mergeCell ref="E8:F8"/>
    <mergeCell ref="G8:N8"/>
    <mergeCell ref="A35:A37"/>
    <mergeCell ref="A38:A40"/>
    <mergeCell ref="A41:A43"/>
    <mergeCell ref="A44:A46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17" sqref="E17:E19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8" t="s">
        <v>41</v>
      </c>
      <c r="B1" s="39" t="s">
        <v>103</v>
      </c>
      <c r="C1" s="39"/>
      <c r="D1" s="40"/>
      <c r="E1" s="40"/>
      <c r="F1" s="40">
        <v>51131</v>
      </c>
      <c r="G1" s="40"/>
      <c r="H1" s="38" t="s">
        <v>29</v>
      </c>
      <c r="I1" s="38"/>
      <c r="J1" s="38"/>
      <c r="K1" s="40">
        <v>1104</v>
      </c>
      <c r="M1" s="40"/>
      <c r="N1" s="40"/>
      <c r="O1" s="41"/>
    </row>
    <row r="2" spans="1:15" ht="13.5" customHeight="1">
      <c r="A2" s="39" t="s">
        <v>1</v>
      </c>
      <c r="B2" s="39" t="s">
        <v>105</v>
      </c>
      <c r="C2" s="39"/>
      <c r="D2" s="40"/>
      <c r="E2" s="40"/>
      <c r="F2" s="40">
        <v>51130</v>
      </c>
      <c r="G2" s="40"/>
      <c r="H2" s="39" t="s">
        <v>2</v>
      </c>
      <c r="I2" s="39"/>
      <c r="J2" s="39"/>
      <c r="K2" s="40">
        <v>7</v>
      </c>
      <c r="M2" s="40"/>
      <c r="N2" s="40"/>
      <c r="O2" s="41"/>
    </row>
    <row r="3" spans="1:15" ht="12.75" customHeight="1">
      <c r="A3" s="39" t="s">
        <v>0</v>
      </c>
      <c r="B3" s="39" t="s">
        <v>38</v>
      </c>
      <c r="C3" s="39"/>
      <c r="D3" s="40"/>
      <c r="E3" s="40"/>
      <c r="F3" s="40"/>
      <c r="G3" s="40"/>
      <c r="H3" s="39" t="s">
        <v>3</v>
      </c>
      <c r="I3" s="39"/>
      <c r="J3" s="39"/>
      <c r="K3" s="40">
        <v>2</v>
      </c>
      <c r="M3" s="40"/>
      <c r="N3" s="40"/>
      <c r="O3" s="41"/>
    </row>
    <row r="4" spans="1:15" ht="12.75" customHeight="1">
      <c r="A4" s="39" t="s">
        <v>4</v>
      </c>
      <c r="B4" s="39">
        <v>195</v>
      </c>
      <c r="C4" s="39"/>
      <c r="D4" s="40"/>
      <c r="E4" s="40"/>
      <c r="F4" s="40"/>
      <c r="G4" s="40"/>
      <c r="H4" s="39" t="s">
        <v>31</v>
      </c>
      <c r="I4" s="39"/>
      <c r="J4" s="39"/>
      <c r="K4" s="39" t="s">
        <v>62</v>
      </c>
      <c r="M4" s="40"/>
      <c r="N4" s="40"/>
      <c r="O4" s="40"/>
    </row>
    <row r="5" spans="1:15" ht="15.7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 t="s">
        <v>65</v>
      </c>
      <c r="M5" s="41"/>
      <c r="N5" s="41"/>
      <c r="O5" s="41"/>
    </row>
    <row r="6" spans="1:15" ht="9.75" customHeight="1" thickTop="1">
      <c r="A6" s="353" t="s">
        <v>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41"/>
    </row>
    <row r="7" spans="1:15" ht="9.75" customHeight="1" thickBot="1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41"/>
    </row>
    <row r="8" spans="1:15" ht="15" customHeight="1" thickBot="1" thickTop="1">
      <c r="A8" s="359" t="s">
        <v>6</v>
      </c>
      <c r="B8" s="362" t="s">
        <v>7</v>
      </c>
      <c r="C8" s="336"/>
      <c r="D8" s="337"/>
      <c r="E8" s="362" t="s">
        <v>11</v>
      </c>
      <c r="F8" s="337"/>
      <c r="G8" s="371" t="s">
        <v>15</v>
      </c>
      <c r="H8" s="338"/>
      <c r="I8" s="338"/>
      <c r="J8" s="338"/>
      <c r="K8" s="338"/>
      <c r="L8" s="338"/>
      <c r="M8" s="338"/>
      <c r="N8" s="363"/>
      <c r="O8" s="41"/>
    </row>
    <row r="9" spans="1:15" ht="15" customHeight="1" thickTop="1">
      <c r="A9" s="360"/>
      <c r="B9" s="341" t="s">
        <v>8</v>
      </c>
      <c r="C9" s="342"/>
      <c r="D9" s="350" t="s">
        <v>9</v>
      </c>
      <c r="E9" s="339" t="s">
        <v>66</v>
      </c>
      <c r="F9" s="350" t="s">
        <v>9</v>
      </c>
      <c r="G9" s="348" t="s">
        <v>27</v>
      </c>
      <c r="H9" s="349"/>
      <c r="I9" s="348" t="s">
        <v>28</v>
      </c>
      <c r="J9" s="349"/>
      <c r="K9" s="348" t="s">
        <v>13</v>
      </c>
      <c r="L9" s="349"/>
      <c r="M9" s="348" t="s">
        <v>14</v>
      </c>
      <c r="N9" s="349"/>
      <c r="O9" s="41"/>
    </row>
    <row r="10" spans="1:15" ht="15" customHeight="1" thickBot="1">
      <c r="A10" s="361"/>
      <c r="B10" s="368"/>
      <c r="C10" s="372"/>
      <c r="D10" s="364"/>
      <c r="E10" s="340"/>
      <c r="F10" s="347"/>
      <c r="G10" s="17" t="s">
        <v>114</v>
      </c>
      <c r="H10" s="45" t="s">
        <v>9</v>
      </c>
      <c r="I10" s="46" t="s">
        <v>12</v>
      </c>
      <c r="J10" s="45" t="s">
        <v>9</v>
      </c>
      <c r="K10" s="46" t="s">
        <v>96</v>
      </c>
      <c r="L10" s="45" t="s">
        <v>9</v>
      </c>
      <c r="M10" s="46" t="s">
        <v>97</v>
      </c>
      <c r="N10" s="45" t="s">
        <v>9</v>
      </c>
      <c r="O10" s="41"/>
    </row>
    <row r="11" spans="1:15" ht="12.75" customHeight="1" thickTop="1">
      <c r="A11" s="341" t="s">
        <v>16</v>
      </c>
      <c r="B11" s="280" t="s">
        <v>94</v>
      </c>
      <c r="C11" s="201">
        <v>1480</v>
      </c>
      <c r="D11" s="202">
        <f>(6.29+2.177+0.437+0.015)*1.075*1.2</f>
        <v>11.50551</v>
      </c>
      <c r="E11" s="342">
        <v>50</v>
      </c>
      <c r="F11" s="350">
        <v>52.47</v>
      </c>
      <c r="G11" s="351">
        <v>934</v>
      </c>
      <c r="H11" s="350">
        <v>56.19</v>
      </c>
      <c r="I11" s="49"/>
      <c r="J11" s="50"/>
      <c r="K11" s="49"/>
      <c r="L11" s="50"/>
      <c r="M11" s="49"/>
      <c r="N11" s="50"/>
      <c r="O11" s="41"/>
    </row>
    <row r="12" spans="1:15" ht="12.75" customHeight="1">
      <c r="A12" s="368"/>
      <c r="B12" s="281" t="s">
        <v>95</v>
      </c>
      <c r="C12" s="98">
        <v>220</v>
      </c>
      <c r="D12" s="203">
        <f>(4.04+0.726+0.437+0.015)*1.075*1.2</f>
        <v>6.7312199999999995</v>
      </c>
      <c r="E12" s="372"/>
      <c r="F12" s="364"/>
      <c r="G12" s="352"/>
      <c r="H12" s="364"/>
      <c r="I12" s="49"/>
      <c r="J12" s="50"/>
      <c r="K12" s="49"/>
      <c r="L12" s="50"/>
      <c r="M12" s="49"/>
      <c r="N12" s="50"/>
      <c r="O12" s="41"/>
    </row>
    <row r="13" spans="1:15" ht="12" customHeight="1" thickBot="1">
      <c r="A13" s="369"/>
      <c r="B13" s="282" t="s">
        <v>107</v>
      </c>
      <c r="C13" s="162">
        <v>33</v>
      </c>
      <c r="D13" s="205">
        <f>157.732*1.075*1.2</f>
        <v>203.47427999999996</v>
      </c>
      <c r="E13" s="373"/>
      <c r="F13" s="370"/>
      <c r="G13" s="224">
        <v>24019</v>
      </c>
      <c r="H13" s="48">
        <v>6.91</v>
      </c>
      <c r="I13" s="47"/>
      <c r="J13" s="48"/>
      <c r="K13" s="47"/>
      <c r="L13" s="48"/>
      <c r="M13" s="47"/>
      <c r="N13" s="48"/>
      <c r="O13" s="41"/>
    </row>
    <row r="14" spans="1:15" ht="15" customHeight="1" thickTop="1">
      <c r="A14" s="367" t="s">
        <v>17</v>
      </c>
      <c r="B14" s="93" t="s">
        <v>94</v>
      </c>
      <c r="C14" s="182">
        <v>1520</v>
      </c>
      <c r="D14" s="202">
        <f>(6.29+2.241+0.437+0.015)*1.075*1.2</f>
        <v>11.58807</v>
      </c>
      <c r="E14" s="371">
        <f>175</f>
        <v>175</v>
      </c>
      <c r="F14" s="363">
        <v>52.47</v>
      </c>
      <c r="G14" s="351">
        <v>934</v>
      </c>
      <c r="H14" s="350">
        <v>56.19</v>
      </c>
      <c r="I14" s="49"/>
      <c r="J14" s="50"/>
      <c r="K14" s="49"/>
      <c r="L14" s="50"/>
      <c r="M14" s="49"/>
      <c r="N14" s="50"/>
      <c r="O14" s="41"/>
    </row>
    <row r="15" spans="1:15" ht="15" customHeight="1">
      <c r="A15" s="368"/>
      <c r="B15" s="93" t="s">
        <v>95</v>
      </c>
      <c r="C15" s="88">
        <v>180</v>
      </c>
      <c r="D15" s="203">
        <f>(4.04+0.747+0.437+0.015)*1.075*1.2</f>
        <v>6.75831</v>
      </c>
      <c r="E15" s="372"/>
      <c r="F15" s="364"/>
      <c r="G15" s="352"/>
      <c r="H15" s="364"/>
      <c r="I15" s="49"/>
      <c r="J15" s="50"/>
      <c r="K15" s="49"/>
      <c r="L15" s="50"/>
      <c r="M15" s="49"/>
      <c r="N15" s="50"/>
      <c r="O15" s="41"/>
    </row>
    <row r="16" spans="1:15" ht="15" customHeight="1" thickBot="1">
      <c r="A16" s="369"/>
      <c r="B16" s="91" t="s">
        <v>107</v>
      </c>
      <c r="C16" s="88">
        <v>33</v>
      </c>
      <c r="D16" s="205">
        <f>159.562*1.075*1.2</f>
        <v>205.83498</v>
      </c>
      <c r="E16" s="372"/>
      <c r="F16" s="364"/>
      <c r="G16" s="224">
        <v>29075</v>
      </c>
      <c r="H16" s="48">
        <v>6.91</v>
      </c>
      <c r="I16" s="49"/>
      <c r="J16" s="50"/>
      <c r="K16" s="49"/>
      <c r="L16" s="50"/>
      <c r="M16" s="49"/>
      <c r="N16" s="50"/>
      <c r="O16" s="41"/>
    </row>
    <row r="17" spans="1:15" ht="15" customHeight="1">
      <c r="A17" s="367" t="s">
        <v>18</v>
      </c>
      <c r="B17" s="95" t="s">
        <v>94</v>
      </c>
      <c r="C17" s="183"/>
      <c r="D17" s="202"/>
      <c r="E17" s="371"/>
      <c r="F17" s="363"/>
      <c r="G17" s="365"/>
      <c r="H17" s="363"/>
      <c r="I17" s="71"/>
      <c r="J17" s="43"/>
      <c r="K17" s="71"/>
      <c r="L17" s="43"/>
      <c r="M17" s="71"/>
      <c r="N17" s="43"/>
      <c r="O17" s="41"/>
    </row>
    <row r="18" spans="1:15" ht="15" customHeight="1">
      <c r="A18" s="368"/>
      <c r="B18" s="93" t="s">
        <v>95</v>
      </c>
      <c r="C18" s="88"/>
      <c r="D18" s="203"/>
      <c r="E18" s="372"/>
      <c r="F18" s="364"/>
      <c r="G18" s="366"/>
      <c r="H18" s="364"/>
      <c r="I18" s="49"/>
      <c r="J18" s="50"/>
      <c r="K18" s="49"/>
      <c r="L18" s="50"/>
      <c r="M18" s="49"/>
      <c r="N18" s="50"/>
      <c r="O18" s="41"/>
    </row>
    <row r="19" spans="1:15" ht="15" customHeight="1" thickBot="1">
      <c r="A19" s="369"/>
      <c r="B19" s="91" t="s">
        <v>107</v>
      </c>
      <c r="C19" s="87"/>
      <c r="D19" s="205"/>
      <c r="E19" s="373"/>
      <c r="F19" s="370"/>
      <c r="G19" s="225"/>
      <c r="H19" s="211"/>
      <c r="I19" s="47"/>
      <c r="J19" s="48"/>
      <c r="K19" s="47"/>
      <c r="L19" s="48"/>
      <c r="M19" s="47"/>
      <c r="N19" s="48"/>
      <c r="O19" s="41"/>
    </row>
    <row r="20" spans="1:15" ht="15" customHeight="1">
      <c r="A20" s="367" t="s">
        <v>19</v>
      </c>
      <c r="B20" s="95" t="s">
        <v>94</v>
      </c>
      <c r="C20" s="183"/>
      <c r="D20" s="202"/>
      <c r="E20" s="371"/>
      <c r="F20" s="363"/>
      <c r="G20" s="365"/>
      <c r="H20" s="363"/>
      <c r="I20" s="71"/>
      <c r="J20" s="43"/>
      <c r="K20" s="71"/>
      <c r="L20" s="43"/>
      <c r="M20" s="71"/>
      <c r="N20" s="43"/>
      <c r="O20" s="41"/>
    </row>
    <row r="21" spans="1:15" ht="15" customHeight="1">
      <c r="A21" s="368"/>
      <c r="B21" s="93" t="s">
        <v>95</v>
      </c>
      <c r="C21" s="88"/>
      <c r="D21" s="203"/>
      <c r="E21" s="372"/>
      <c r="F21" s="364"/>
      <c r="G21" s="366"/>
      <c r="H21" s="364"/>
      <c r="I21" s="49"/>
      <c r="J21" s="50"/>
      <c r="K21" s="49"/>
      <c r="L21" s="50"/>
      <c r="M21" s="49"/>
      <c r="N21" s="50"/>
      <c r="O21" s="41"/>
    </row>
    <row r="22" spans="1:15" ht="15" customHeight="1" thickBot="1">
      <c r="A22" s="369"/>
      <c r="B22" s="91" t="s">
        <v>107</v>
      </c>
      <c r="C22" s="87"/>
      <c r="D22" s="205"/>
      <c r="E22" s="373"/>
      <c r="F22" s="370"/>
      <c r="G22" s="225"/>
      <c r="H22" s="211"/>
      <c r="I22" s="47"/>
      <c r="J22" s="48"/>
      <c r="K22" s="47"/>
      <c r="L22" s="48"/>
      <c r="M22" s="47"/>
      <c r="N22" s="48"/>
      <c r="O22" s="41"/>
    </row>
    <row r="23" spans="1:15" ht="15" customHeight="1">
      <c r="A23" s="367" t="s">
        <v>20</v>
      </c>
      <c r="B23" s="95" t="s">
        <v>94</v>
      </c>
      <c r="C23" s="183"/>
      <c r="D23" s="202"/>
      <c r="E23" s="371"/>
      <c r="F23" s="363"/>
      <c r="G23" s="365"/>
      <c r="H23" s="363"/>
      <c r="I23" s="71"/>
      <c r="J23" s="43"/>
      <c r="K23" s="71"/>
      <c r="L23" s="43"/>
      <c r="M23" s="71"/>
      <c r="N23" s="43"/>
      <c r="O23" s="41"/>
    </row>
    <row r="24" spans="1:15" ht="15" customHeight="1">
      <c r="A24" s="368"/>
      <c r="B24" s="93" t="s">
        <v>95</v>
      </c>
      <c r="C24" s="88"/>
      <c r="D24" s="203"/>
      <c r="E24" s="372"/>
      <c r="F24" s="364"/>
      <c r="G24" s="366"/>
      <c r="H24" s="364"/>
      <c r="I24" s="49"/>
      <c r="J24" s="50"/>
      <c r="K24" s="49"/>
      <c r="L24" s="50"/>
      <c r="M24" s="49"/>
      <c r="N24" s="50"/>
      <c r="O24" s="41"/>
    </row>
    <row r="25" spans="1:15" ht="15" customHeight="1" thickBot="1">
      <c r="A25" s="369"/>
      <c r="B25" s="91" t="s">
        <v>107</v>
      </c>
      <c r="C25" s="87"/>
      <c r="D25" s="205"/>
      <c r="E25" s="373"/>
      <c r="F25" s="370"/>
      <c r="G25" s="225"/>
      <c r="H25" s="211"/>
      <c r="I25" s="47"/>
      <c r="J25" s="48"/>
      <c r="K25" s="47"/>
      <c r="L25" s="48"/>
      <c r="M25" s="47"/>
      <c r="N25" s="48"/>
      <c r="O25" s="41"/>
    </row>
    <row r="26" spans="1:15" ht="15" customHeight="1">
      <c r="A26" s="367" t="s">
        <v>68</v>
      </c>
      <c r="B26" s="95" t="s">
        <v>94</v>
      </c>
      <c r="C26" s="183"/>
      <c r="D26" s="202"/>
      <c r="E26" s="371"/>
      <c r="F26" s="363"/>
      <c r="G26" s="365"/>
      <c r="H26" s="363"/>
      <c r="I26" s="71"/>
      <c r="J26" s="43"/>
      <c r="K26" s="71"/>
      <c r="L26" s="43"/>
      <c r="M26" s="71"/>
      <c r="N26" s="43"/>
      <c r="O26" s="41"/>
    </row>
    <row r="27" spans="1:15" ht="15" customHeight="1">
      <c r="A27" s="368"/>
      <c r="B27" s="91" t="s">
        <v>95</v>
      </c>
      <c r="C27" s="88"/>
      <c r="D27" s="203"/>
      <c r="E27" s="372"/>
      <c r="F27" s="364"/>
      <c r="G27" s="366"/>
      <c r="H27" s="364"/>
      <c r="I27" s="49"/>
      <c r="J27" s="50"/>
      <c r="K27" s="49"/>
      <c r="L27" s="50"/>
      <c r="M27" s="49"/>
      <c r="N27" s="50"/>
      <c r="O27" s="41"/>
    </row>
    <row r="28" spans="1:15" ht="15" customHeight="1" thickBot="1">
      <c r="A28" s="369"/>
      <c r="B28" s="91" t="s">
        <v>107</v>
      </c>
      <c r="C28" s="87"/>
      <c r="D28" s="205"/>
      <c r="E28" s="373"/>
      <c r="F28" s="370"/>
      <c r="G28" s="225"/>
      <c r="H28" s="211"/>
      <c r="I28" s="47"/>
      <c r="J28" s="48"/>
      <c r="K28" s="47"/>
      <c r="L28" s="48"/>
      <c r="M28" s="47"/>
      <c r="N28" s="48"/>
      <c r="O28" s="41"/>
    </row>
    <row r="29" spans="1:15" ht="15" customHeight="1">
      <c r="A29" s="367" t="s">
        <v>69</v>
      </c>
      <c r="B29" s="95" t="s">
        <v>94</v>
      </c>
      <c r="C29" s="292"/>
      <c r="D29" s="202"/>
      <c r="E29" s="371"/>
      <c r="F29" s="363"/>
      <c r="G29" s="365"/>
      <c r="H29" s="363"/>
      <c r="I29" s="13"/>
      <c r="J29" s="14"/>
      <c r="K29" s="13"/>
      <c r="L29" s="14"/>
      <c r="M29" s="13"/>
      <c r="N29" s="14"/>
      <c r="O29" s="41"/>
    </row>
    <row r="30" spans="1:15" ht="15" customHeight="1">
      <c r="A30" s="368"/>
      <c r="B30" s="93" t="s">
        <v>95</v>
      </c>
      <c r="C30" s="94"/>
      <c r="D30" s="203"/>
      <c r="E30" s="372"/>
      <c r="F30" s="364"/>
      <c r="G30" s="366"/>
      <c r="H30" s="364"/>
      <c r="I30" s="6"/>
      <c r="J30" s="7"/>
      <c r="K30" s="6"/>
      <c r="L30" s="7"/>
      <c r="M30" s="6"/>
      <c r="N30" s="7"/>
      <c r="O30" s="41"/>
    </row>
    <row r="31" spans="1:15" ht="15" customHeight="1" thickBot="1">
      <c r="A31" s="369"/>
      <c r="B31" s="91" t="s">
        <v>107</v>
      </c>
      <c r="C31" s="92"/>
      <c r="D31" s="205"/>
      <c r="E31" s="373"/>
      <c r="F31" s="370"/>
      <c r="G31" s="225"/>
      <c r="H31" s="211"/>
      <c r="I31" s="20"/>
      <c r="J31" s="21"/>
      <c r="K31" s="20"/>
      <c r="L31" s="21"/>
      <c r="M31" s="20"/>
      <c r="N31" s="21"/>
      <c r="O31" s="41"/>
    </row>
    <row r="32" spans="1:15" ht="15" customHeight="1">
      <c r="A32" s="367" t="s">
        <v>22</v>
      </c>
      <c r="B32" s="95" t="s">
        <v>94</v>
      </c>
      <c r="C32" s="292"/>
      <c r="D32" s="202"/>
      <c r="E32" s="371"/>
      <c r="F32" s="363"/>
      <c r="G32" s="365"/>
      <c r="H32" s="363"/>
      <c r="I32" s="20"/>
      <c r="J32" s="21"/>
      <c r="K32" s="20"/>
      <c r="L32" s="21"/>
      <c r="M32" s="20"/>
      <c r="N32" s="21"/>
      <c r="O32" s="41"/>
    </row>
    <row r="33" spans="1:15" ht="15" customHeight="1">
      <c r="A33" s="368"/>
      <c r="B33" s="93" t="s">
        <v>95</v>
      </c>
      <c r="C33" s="94"/>
      <c r="D33" s="203"/>
      <c r="E33" s="372"/>
      <c r="F33" s="364"/>
      <c r="G33" s="366"/>
      <c r="H33" s="364"/>
      <c r="I33" s="20"/>
      <c r="J33" s="21"/>
      <c r="K33" s="20"/>
      <c r="L33" s="21"/>
      <c r="M33" s="20"/>
      <c r="N33" s="21"/>
      <c r="O33" s="41"/>
    </row>
    <row r="34" spans="1:15" ht="15" customHeight="1" thickBot="1">
      <c r="A34" s="369"/>
      <c r="B34" s="91" t="s">
        <v>107</v>
      </c>
      <c r="C34" s="92"/>
      <c r="D34" s="205"/>
      <c r="E34" s="373"/>
      <c r="F34" s="370"/>
      <c r="G34" s="225"/>
      <c r="H34" s="211"/>
      <c r="I34" s="51"/>
      <c r="J34" s="52"/>
      <c r="K34" s="51"/>
      <c r="L34" s="52"/>
      <c r="M34" s="51"/>
      <c r="N34" s="52"/>
      <c r="O34" s="41"/>
    </row>
    <row r="35" spans="1:15" ht="13.5" customHeight="1">
      <c r="A35" s="367" t="s">
        <v>23</v>
      </c>
      <c r="B35" s="95" t="s">
        <v>94</v>
      </c>
      <c r="C35" s="183"/>
      <c r="D35" s="202"/>
      <c r="E35" s="371"/>
      <c r="F35" s="363"/>
      <c r="G35" s="365"/>
      <c r="H35" s="363"/>
      <c r="I35" s="51"/>
      <c r="J35" s="52"/>
      <c r="K35" s="51"/>
      <c r="L35" s="52"/>
      <c r="M35" s="51"/>
      <c r="N35" s="52"/>
      <c r="O35" s="41"/>
    </row>
    <row r="36" spans="1:15" ht="13.5" customHeight="1">
      <c r="A36" s="368"/>
      <c r="B36" s="93" t="s">
        <v>95</v>
      </c>
      <c r="C36" s="88"/>
      <c r="D36" s="203"/>
      <c r="E36" s="372"/>
      <c r="F36" s="364"/>
      <c r="G36" s="366"/>
      <c r="H36" s="364"/>
      <c r="I36" s="51"/>
      <c r="J36" s="52"/>
      <c r="K36" s="51"/>
      <c r="L36" s="52"/>
      <c r="M36" s="51"/>
      <c r="N36" s="52"/>
      <c r="O36" s="41"/>
    </row>
    <row r="37" spans="1:15" ht="11.25" customHeight="1" thickBot="1">
      <c r="A37" s="369"/>
      <c r="B37" s="91" t="s">
        <v>107</v>
      </c>
      <c r="C37" s="87"/>
      <c r="D37" s="205"/>
      <c r="E37" s="373"/>
      <c r="F37" s="370"/>
      <c r="G37" s="225"/>
      <c r="H37" s="211"/>
      <c r="I37" s="51"/>
      <c r="J37" s="52"/>
      <c r="K37" s="51"/>
      <c r="L37" s="52"/>
      <c r="M37" s="51"/>
      <c r="N37" s="52"/>
      <c r="O37" s="41"/>
    </row>
    <row r="38" spans="1:15" ht="14.25" customHeight="1">
      <c r="A38" s="367" t="s">
        <v>24</v>
      </c>
      <c r="B38" s="95" t="s">
        <v>94</v>
      </c>
      <c r="C38" s="89"/>
      <c r="D38" s="202"/>
      <c r="E38" s="371"/>
      <c r="F38" s="363"/>
      <c r="G38" s="365"/>
      <c r="H38" s="363"/>
      <c r="I38" s="51"/>
      <c r="J38" s="52"/>
      <c r="K38" s="51"/>
      <c r="L38" s="52"/>
      <c r="M38" s="51"/>
      <c r="N38" s="52"/>
      <c r="O38" s="41"/>
    </row>
    <row r="39" spans="1:15" ht="14.25" customHeight="1">
      <c r="A39" s="368"/>
      <c r="B39" s="93" t="s">
        <v>95</v>
      </c>
      <c r="C39" s="88"/>
      <c r="D39" s="203"/>
      <c r="E39" s="372"/>
      <c r="F39" s="364"/>
      <c r="G39" s="366"/>
      <c r="H39" s="364"/>
      <c r="I39" s="51"/>
      <c r="J39" s="52"/>
      <c r="K39" s="51"/>
      <c r="L39" s="52"/>
      <c r="M39" s="51"/>
      <c r="N39" s="52"/>
      <c r="O39" s="41"/>
    </row>
    <row r="40" spans="1:15" ht="12.75" customHeight="1" thickBot="1">
      <c r="A40" s="369"/>
      <c r="B40" s="91" t="s">
        <v>107</v>
      </c>
      <c r="C40" s="87"/>
      <c r="D40" s="205"/>
      <c r="E40" s="373"/>
      <c r="F40" s="370"/>
      <c r="G40" s="225"/>
      <c r="H40" s="211"/>
      <c r="I40" s="51"/>
      <c r="J40" s="52"/>
      <c r="K40" s="51"/>
      <c r="L40" s="52"/>
      <c r="M40" s="51"/>
      <c r="N40" s="52"/>
      <c r="O40" s="41"/>
    </row>
    <row r="41" spans="1:15" ht="15" customHeight="1">
      <c r="A41" s="367" t="s">
        <v>25</v>
      </c>
      <c r="B41" s="95" t="s">
        <v>94</v>
      </c>
      <c r="C41" s="89"/>
      <c r="D41" s="202"/>
      <c r="E41" s="371"/>
      <c r="F41" s="363"/>
      <c r="G41" s="345"/>
      <c r="H41" s="329"/>
      <c r="I41" s="51"/>
      <c r="J41" s="52"/>
      <c r="K41" s="51"/>
      <c r="L41" s="52"/>
      <c r="M41" s="51"/>
      <c r="N41" s="52"/>
      <c r="O41" s="41"/>
    </row>
    <row r="42" spans="1:15" ht="15" customHeight="1">
      <c r="A42" s="368"/>
      <c r="B42" s="93" t="s">
        <v>95</v>
      </c>
      <c r="C42" s="88"/>
      <c r="D42" s="203"/>
      <c r="E42" s="372"/>
      <c r="F42" s="364"/>
      <c r="G42" s="328"/>
      <c r="H42" s="330"/>
      <c r="I42" s="51"/>
      <c r="J42" s="52"/>
      <c r="K42" s="51"/>
      <c r="L42" s="52"/>
      <c r="M42" s="51"/>
      <c r="N42" s="52"/>
      <c r="O42" s="41"/>
    </row>
    <row r="43" spans="1:15" ht="15" customHeight="1" thickBot="1">
      <c r="A43" s="369"/>
      <c r="B43" s="91" t="s">
        <v>107</v>
      </c>
      <c r="C43" s="87"/>
      <c r="D43" s="205"/>
      <c r="E43" s="373"/>
      <c r="F43" s="370"/>
      <c r="G43" s="210"/>
      <c r="H43" s="211"/>
      <c r="I43" s="51"/>
      <c r="J43" s="52"/>
      <c r="K43" s="51"/>
      <c r="L43" s="52"/>
      <c r="M43" s="51"/>
      <c r="N43" s="52"/>
      <c r="O43" s="41"/>
    </row>
    <row r="44" spans="1:15" ht="12" customHeight="1">
      <c r="A44" s="367" t="s">
        <v>26</v>
      </c>
      <c r="B44" s="95" t="s">
        <v>94</v>
      </c>
      <c r="C44" s="89"/>
      <c r="D44" s="202"/>
      <c r="E44" s="371"/>
      <c r="F44" s="363"/>
      <c r="G44" s="345"/>
      <c r="H44" s="329"/>
      <c r="I44" s="71"/>
      <c r="J44" s="43"/>
      <c r="K44" s="71"/>
      <c r="L44" s="43"/>
      <c r="M44" s="71"/>
      <c r="N44" s="43"/>
      <c r="O44" s="41"/>
    </row>
    <row r="45" spans="1:15" ht="12" customHeight="1">
      <c r="A45" s="368"/>
      <c r="B45" s="93" t="s">
        <v>95</v>
      </c>
      <c r="C45" s="88"/>
      <c r="D45" s="203"/>
      <c r="E45" s="372"/>
      <c r="F45" s="364"/>
      <c r="G45" s="328"/>
      <c r="H45" s="330"/>
      <c r="I45" s="71"/>
      <c r="J45" s="43"/>
      <c r="K45" s="71"/>
      <c r="L45" s="43"/>
      <c r="M45" s="71"/>
      <c r="N45" s="43"/>
      <c r="O45" s="41"/>
    </row>
    <row r="46" spans="1:15" ht="12.75" customHeight="1" thickBot="1">
      <c r="A46" s="374"/>
      <c r="B46" s="91" t="s">
        <v>107</v>
      </c>
      <c r="C46" s="97"/>
      <c r="D46" s="205"/>
      <c r="E46" s="346"/>
      <c r="F46" s="347"/>
      <c r="G46" s="210"/>
      <c r="H46" s="211"/>
      <c r="I46" s="46"/>
      <c r="J46" s="45"/>
      <c r="K46" s="46"/>
      <c r="L46" s="45"/>
      <c r="M46" s="46"/>
      <c r="N46" s="45"/>
      <c r="O46" s="41"/>
    </row>
    <row r="47" spans="1:15" ht="9.75" customHeight="1" thickTop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ht="13.5" customHeight="1"/>
    <row r="49" spans="6:9" ht="13.5" customHeight="1">
      <c r="F49" s="101"/>
      <c r="G49" s="101"/>
      <c r="H49" s="101"/>
      <c r="I49" s="101"/>
    </row>
    <row r="50" spans="6:9" ht="13.5" customHeight="1">
      <c r="F50" s="101"/>
      <c r="G50" s="343"/>
      <c r="H50" s="344"/>
      <c r="I50" s="101"/>
    </row>
    <row r="51" spans="6:9" ht="13.5" customHeight="1">
      <c r="F51" s="101"/>
      <c r="G51" s="343"/>
      <c r="H51" s="344"/>
      <c r="I51" s="101"/>
    </row>
    <row r="52" spans="6:9" ht="13.5" customHeight="1">
      <c r="F52" s="101"/>
      <c r="G52" s="213"/>
      <c r="H52" s="187"/>
      <c r="I52" s="101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50:G51"/>
    <mergeCell ref="H50:H51"/>
    <mergeCell ref="G41:G42"/>
    <mergeCell ref="H41:H42"/>
    <mergeCell ref="H44:H45"/>
    <mergeCell ref="G44:G45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G38:G39"/>
    <mergeCell ref="G29:G30"/>
    <mergeCell ref="H29:H30"/>
    <mergeCell ref="G32:G33"/>
    <mergeCell ref="A35:A37"/>
    <mergeCell ref="F35:F37"/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17" sqref="E17:E19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3" t="s">
        <v>41</v>
      </c>
      <c r="B1" s="54" t="s">
        <v>42</v>
      </c>
      <c r="C1" s="54"/>
      <c r="D1" s="55"/>
      <c r="E1" s="56">
        <v>51400</v>
      </c>
      <c r="F1" s="56"/>
      <c r="G1" s="56"/>
      <c r="H1" s="56"/>
      <c r="I1" s="424" t="s">
        <v>29</v>
      </c>
      <c r="J1" s="424"/>
      <c r="K1" s="424"/>
      <c r="L1" s="57">
        <v>1081</v>
      </c>
      <c r="M1" s="56"/>
      <c r="N1" s="56"/>
      <c r="O1" s="55"/>
    </row>
    <row r="2" spans="1:15" ht="12.75">
      <c r="A2" s="54" t="s">
        <v>1</v>
      </c>
      <c r="B2" s="54" t="s">
        <v>57</v>
      </c>
      <c r="C2" s="54"/>
      <c r="D2" s="55"/>
      <c r="E2" s="56"/>
      <c r="F2" s="56"/>
      <c r="G2" s="56"/>
      <c r="H2" s="56"/>
      <c r="I2" s="424" t="s">
        <v>2</v>
      </c>
      <c r="J2" s="424"/>
      <c r="K2" s="424"/>
      <c r="L2" s="56">
        <v>8</v>
      </c>
      <c r="M2" s="56"/>
      <c r="N2" s="56"/>
      <c r="O2" s="55"/>
    </row>
    <row r="3" spans="1:15" ht="12.75">
      <c r="A3" s="54" t="s">
        <v>0</v>
      </c>
      <c r="B3" s="54" t="s">
        <v>38</v>
      </c>
      <c r="C3" s="54"/>
      <c r="D3" s="55"/>
      <c r="E3" s="56"/>
      <c r="F3" s="56"/>
      <c r="G3" s="56"/>
      <c r="H3" s="56"/>
      <c r="I3" s="424" t="s">
        <v>3</v>
      </c>
      <c r="J3" s="424"/>
      <c r="K3" s="424"/>
      <c r="L3" s="56" t="s">
        <v>49</v>
      </c>
      <c r="M3" s="56"/>
      <c r="N3" s="56"/>
      <c r="O3" s="55"/>
    </row>
    <row r="4" spans="1:15" ht="12.75">
      <c r="A4" s="54" t="s">
        <v>4</v>
      </c>
      <c r="B4" s="54">
        <v>208</v>
      </c>
      <c r="C4" s="54"/>
      <c r="D4" s="56"/>
      <c r="E4" s="56"/>
      <c r="F4" s="56"/>
      <c r="G4" s="56"/>
      <c r="H4" s="56"/>
      <c r="I4" s="54" t="s">
        <v>31</v>
      </c>
      <c r="J4" s="54"/>
      <c r="K4" s="54"/>
      <c r="L4" s="54" t="s">
        <v>62</v>
      </c>
      <c r="M4" s="56"/>
      <c r="N4" s="56"/>
      <c r="O4" s="56"/>
    </row>
    <row r="5" spans="1:15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8"/>
      <c r="L5" s="58" t="s">
        <v>65</v>
      </c>
      <c r="M5" s="58"/>
      <c r="N5" s="56"/>
      <c r="O5" s="55"/>
    </row>
    <row r="6" spans="1:15" ht="13.5" thickTop="1">
      <c r="A6" s="425" t="s">
        <v>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7"/>
      <c r="O6" s="55"/>
    </row>
    <row r="7" spans="1:15" ht="13.5" thickBot="1">
      <c r="A7" s="428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30"/>
      <c r="O7" s="55"/>
    </row>
    <row r="8" spans="1:15" ht="14.25" thickBot="1" thickTop="1">
      <c r="A8" s="431" t="s">
        <v>6</v>
      </c>
      <c r="B8" s="433" t="s">
        <v>7</v>
      </c>
      <c r="C8" s="434"/>
      <c r="D8" s="435"/>
      <c r="E8" s="433" t="s">
        <v>11</v>
      </c>
      <c r="F8" s="435"/>
      <c r="G8" s="436" t="s">
        <v>15</v>
      </c>
      <c r="H8" s="437"/>
      <c r="I8" s="437"/>
      <c r="J8" s="437"/>
      <c r="K8" s="437"/>
      <c r="L8" s="437"/>
      <c r="M8" s="437"/>
      <c r="N8" s="320"/>
      <c r="O8" s="55"/>
    </row>
    <row r="9" spans="1:15" ht="13.5" thickTop="1">
      <c r="A9" s="323"/>
      <c r="B9" s="326" t="s">
        <v>8</v>
      </c>
      <c r="C9" s="314"/>
      <c r="D9" s="316" t="s">
        <v>9</v>
      </c>
      <c r="E9" s="438" t="s">
        <v>67</v>
      </c>
      <c r="F9" s="316" t="s">
        <v>9</v>
      </c>
      <c r="G9" s="312" t="s">
        <v>27</v>
      </c>
      <c r="H9" s="313"/>
      <c r="I9" s="312" t="s">
        <v>28</v>
      </c>
      <c r="J9" s="313"/>
      <c r="K9" s="312" t="s">
        <v>13</v>
      </c>
      <c r="L9" s="313"/>
      <c r="M9" s="312" t="s">
        <v>14</v>
      </c>
      <c r="N9" s="313"/>
      <c r="O9" s="55"/>
    </row>
    <row r="10" spans="1:15" ht="13.5" thickBot="1">
      <c r="A10" s="432"/>
      <c r="B10" s="327"/>
      <c r="C10" s="315"/>
      <c r="D10" s="321"/>
      <c r="E10" s="439"/>
      <c r="F10" s="440"/>
      <c r="G10" s="17" t="s">
        <v>114</v>
      </c>
      <c r="H10" s="62" t="s">
        <v>9</v>
      </c>
      <c r="I10" s="63" t="s">
        <v>12</v>
      </c>
      <c r="J10" s="62" t="s">
        <v>9</v>
      </c>
      <c r="K10" s="63" t="s">
        <v>67</v>
      </c>
      <c r="L10" s="62" t="s">
        <v>9</v>
      </c>
      <c r="M10" s="63" t="s">
        <v>30</v>
      </c>
      <c r="N10" s="62" t="s">
        <v>9</v>
      </c>
      <c r="O10" s="55"/>
    </row>
    <row r="11" spans="1:15" ht="15.75" customHeight="1" thickTop="1">
      <c r="A11" s="326" t="s">
        <v>16</v>
      </c>
      <c r="B11" s="283" t="s">
        <v>94</v>
      </c>
      <c r="C11" s="201">
        <v>1770</v>
      </c>
      <c r="D11" s="202">
        <f>(6.29+3.187+0.437+0.015)*1.075*1.2</f>
        <v>12.808409999999999</v>
      </c>
      <c r="E11" s="314">
        <f>72</f>
        <v>72</v>
      </c>
      <c r="F11" s="316">
        <v>52.47</v>
      </c>
      <c r="G11" s="422">
        <v>1098.8</v>
      </c>
      <c r="H11" s="331">
        <v>56.19</v>
      </c>
      <c r="I11" s="60"/>
      <c r="J11" s="61"/>
      <c r="K11" s="60"/>
      <c r="L11" s="61"/>
      <c r="M11" s="60"/>
      <c r="N11" s="61"/>
      <c r="O11" s="55"/>
    </row>
    <row r="12" spans="1:15" ht="15" customHeight="1">
      <c r="A12" s="327"/>
      <c r="B12" s="284" t="s">
        <v>95</v>
      </c>
      <c r="C12" s="98">
        <v>420</v>
      </c>
      <c r="D12" s="203">
        <f>(4.04+0.797+0.437+0.015)*1.075*1.2</f>
        <v>6.82281</v>
      </c>
      <c r="E12" s="315"/>
      <c r="F12" s="321"/>
      <c r="G12" s="423"/>
      <c r="H12" s="332"/>
      <c r="I12" s="64"/>
      <c r="J12" s="65"/>
      <c r="K12" s="64"/>
      <c r="L12" s="65"/>
      <c r="M12" s="64"/>
      <c r="N12" s="65"/>
      <c r="O12" s="55"/>
    </row>
    <row r="13" spans="1:15" ht="15" customHeight="1" thickBot="1">
      <c r="A13" s="327"/>
      <c r="B13" s="154" t="s">
        <v>113</v>
      </c>
      <c r="C13" s="162">
        <v>17.25</v>
      </c>
      <c r="D13" s="205">
        <f>49.291*1.075*1.2</f>
        <v>63.58538999999999</v>
      </c>
      <c r="E13" s="315"/>
      <c r="F13" s="321"/>
      <c r="G13" s="308">
        <v>29403</v>
      </c>
      <c r="H13" s="215">
        <v>6.91</v>
      </c>
      <c r="I13" s="64"/>
      <c r="J13" s="65"/>
      <c r="K13" s="64"/>
      <c r="L13" s="65"/>
      <c r="M13" s="64"/>
      <c r="N13" s="65"/>
      <c r="O13" s="55"/>
    </row>
    <row r="14" spans="1:15" ht="15" customHeight="1" thickTop="1">
      <c r="A14" s="323" t="s">
        <v>17</v>
      </c>
      <c r="B14" s="64" t="s">
        <v>94</v>
      </c>
      <c r="C14" s="185">
        <v>1590</v>
      </c>
      <c r="D14" s="202">
        <f>(6.29+3.485+0.437+0.015)*1.075*1.2</f>
        <v>13.19283</v>
      </c>
      <c r="E14" s="317">
        <v>167</v>
      </c>
      <c r="F14" s="320">
        <v>52.47</v>
      </c>
      <c r="G14" s="422">
        <v>1098.8</v>
      </c>
      <c r="H14" s="331">
        <v>56.19</v>
      </c>
      <c r="I14" s="64"/>
      <c r="J14" s="65"/>
      <c r="K14" s="64"/>
      <c r="L14" s="65"/>
      <c r="M14" s="64"/>
      <c r="N14" s="65"/>
      <c r="O14" s="55"/>
    </row>
    <row r="15" spans="1:15" ht="15" customHeight="1">
      <c r="A15" s="323"/>
      <c r="B15" s="64" t="s">
        <v>95</v>
      </c>
      <c r="C15" s="98">
        <v>450</v>
      </c>
      <c r="D15" s="203">
        <f>(4.04+0.871+0.437+0.015)*1.075*1.2</f>
        <v>6.918269999999999</v>
      </c>
      <c r="E15" s="372"/>
      <c r="F15" s="321"/>
      <c r="G15" s="423"/>
      <c r="H15" s="332"/>
      <c r="I15" s="64"/>
      <c r="J15" s="65"/>
      <c r="K15" s="64"/>
      <c r="L15" s="65"/>
      <c r="M15" s="64"/>
      <c r="N15" s="65"/>
      <c r="O15" s="55"/>
    </row>
    <row r="16" spans="1:15" ht="15" customHeight="1" thickBot="1">
      <c r="A16" s="323"/>
      <c r="B16" s="64" t="s">
        <v>113</v>
      </c>
      <c r="C16" s="98">
        <v>17.25</v>
      </c>
      <c r="D16" s="205">
        <f>49.863*1.075*1.2</f>
        <v>64.32327</v>
      </c>
      <c r="E16" s="372"/>
      <c r="F16" s="321"/>
      <c r="G16" s="308">
        <v>32748</v>
      </c>
      <c r="H16" s="215">
        <v>6.91</v>
      </c>
      <c r="I16" s="64"/>
      <c r="J16" s="65"/>
      <c r="K16" s="64"/>
      <c r="L16" s="65"/>
      <c r="M16" s="64"/>
      <c r="N16" s="65"/>
      <c r="O16" s="55"/>
    </row>
    <row r="17" spans="1:15" ht="15" customHeight="1" thickTop="1">
      <c r="A17" s="323" t="s">
        <v>18</v>
      </c>
      <c r="B17" s="60" t="s">
        <v>94</v>
      </c>
      <c r="C17" s="186"/>
      <c r="D17" s="202"/>
      <c r="E17" s="324"/>
      <c r="F17" s="320"/>
      <c r="G17" s="333"/>
      <c r="H17" s="331"/>
      <c r="I17" s="68"/>
      <c r="J17" s="59"/>
      <c r="K17" s="68"/>
      <c r="L17" s="59"/>
      <c r="M17" s="68"/>
      <c r="N17" s="59"/>
      <c r="O17" s="55"/>
    </row>
    <row r="18" spans="1:15" ht="15" customHeight="1">
      <c r="A18" s="323"/>
      <c r="B18" s="64" t="s">
        <v>95</v>
      </c>
      <c r="C18" s="98"/>
      <c r="D18" s="203"/>
      <c r="E18" s="325"/>
      <c r="F18" s="321"/>
      <c r="G18" s="334"/>
      <c r="H18" s="332"/>
      <c r="I18" s="64"/>
      <c r="J18" s="65"/>
      <c r="K18" s="64"/>
      <c r="L18" s="65"/>
      <c r="M18" s="64"/>
      <c r="N18" s="65"/>
      <c r="O18" s="55"/>
    </row>
    <row r="19" spans="1:15" ht="15" customHeight="1" thickBot="1">
      <c r="A19" s="323"/>
      <c r="B19" s="64" t="s">
        <v>113</v>
      </c>
      <c r="C19" s="98"/>
      <c r="D19" s="205"/>
      <c r="E19" s="325"/>
      <c r="F19" s="321"/>
      <c r="G19" s="286"/>
      <c r="H19" s="215"/>
      <c r="I19" s="64"/>
      <c r="J19" s="65"/>
      <c r="K19" s="64"/>
      <c r="L19" s="65"/>
      <c r="M19" s="64"/>
      <c r="N19" s="65"/>
      <c r="O19" s="55"/>
    </row>
    <row r="20" spans="1:15" ht="13.5" thickTop="1">
      <c r="A20" s="322" t="s">
        <v>19</v>
      </c>
      <c r="B20" s="60" t="s">
        <v>94</v>
      </c>
      <c r="C20" s="186"/>
      <c r="D20" s="202"/>
      <c r="E20" s="324"/>
      <c r="F20" s="320"/>
      <c r="G20" s="333"/>
      <c r="H20" s="331"/>
      <c r="I20" s="68"/>
      <c r="J20" s="59"/>
      <c r="K20" s="68"/>
      <c r="L20" s="59"/>
      <c r="M20" s="68"/>
      <c r="N20" s="59"/>
      <c r="O20" s="55"/>
    </row>
    <row r="21" spans="1:15" ht="12.75">
      <c r="A21" s="323"/>
      <c r="B21" s="64" t="s">
        <v>95</v>
      </c>
      <c r="C21" s="98"/>
      <c r="D21" s="203"/>
      <c r="E21" s="325"/>
      <c r="F21" s="321"/>
      <c r="G21" s="334"/>
      <c r="H21" s="332"/>
      <c r="I21" s="64"/>
      <c r="J21" s="65"/>
      <c r="K21" s="64"/>
      <c r="L21" s="65"/>
      <c r="M21" s="64"/>
      <c r="N21" s="65"/>
      <c r="O21" s="55"/>
    </row>
    <row r="22" spans="1:15" ht="13.5" thickBot="1">
      <c r="A22" s="323"/>
      <c r="B22" s="64" t="s">
        <v>113</v>
      </c>
      <c r="C22" s="98"/>
      <c r="D22" s="205"/>
      <c r="E22" s="325"/>
      <c r="F22" s="321"/>
      <c r="G22" s="286"/>
      <c r="H22" s="215"/>
      <c r="I22" s="64"/>
      <c r="J22" s="65"/>
      <c r="K22" s="64"/>
      <c r="L22" s="65"/>
      <c r="M22" s="64"/>
      <c r="N22" s="65"/>
      <c r="O22" s="55"/>
    </row>
    <row r="23" spans="1:15" ht="13.5" thickTop="1">
      <c r="A23" s="322" t="s">
        <v>20</v>
      </c>
      <c r="B23" s="60" t="s">
        <v>94</v>
      </c>
      <c r="C23" s="186"/>
      <c r="D23" s="202"/>
      <c r="E23" s="324"/>
      <c r="F23" s="320"/>
      <c r="G23" s="333"/>
      <c r="H23" s="331"/>
      <c r="I23" s="68"/>
      <c r="J23" s="59"/>
      <c r="K23" s="68"/>
      <c r="L23" s="59"/>
      <c r="M23" s="68"/>
      <c r="N23" s="59"/>
      <c r="O23" s="55"/>
    </row>
    <row r="24" spans="1:15" ht="12.75">
      <c r="A24" s="323"/>
      <c r="B24" s="64" t="s">
        <v>95</v>
      </c>
      <c r="C24" s="98"/>
      <c r="D24" s="203"/>
      <c r="E24" s="325"/>
      <c r="F24" s="321"/>
      <c r="G24" s="334"/>
      <c r="H24" s="332"/>
      <c r="I24" s="64"/>
      <c r="J24" s="65"/>
      <c r="K24" s="64"/>
      <c r="L24" s="65"/>
      <c r="M24" s="64"/>
      <c r="N24" s="65"/>
      <c r="O24" s="55"/>
    </row>
    <row r="25" spans="1:15" ht="13.5" thickBot="1">
      <c r="A25" s="323"/>
      <c r="B25" s="64" t="s">
        <v>113</v>
      </c>
      <c r="C25" s="98"/>
      <c r="D25" s="205"/>
      <c r="E25" s="325"/>
      <c r="F25" s="321"/>
      <c r="G25" s="286"/>
      <c r="H25" s="215"/>
      <c r="I25" s="64"/>
      <c r="J25" s="65"/>
      <c r="K25" s="64"/>
      <c r="L25" s="65"/>
      <c r="M25" s="64"/>
      <c r="N25" s="65"/>
      <c r="O25" s="55"/>
    </row>
    <row r="26" spans="1:15" ht="13.5" thickTop="1">
      <c r="A26" s="322" t="s">
        <v>68</v>
      </c>
      <c r="B26" s="60" t="s">
        <v>94</v>
      </c>
      <c r="C26" s="186"/>
      <c r="D26" s="202"/>
      <c r="E26" s="324"/>
      <c r="F26" s="320"/>
      <c r="G26" s="333"/>
      <c r="H26" s="331"/>
      <c r="I26" s="68"/>
      <c r="J26" s="59"/>
      <c r="K26" s="68"/>
      <c r="L26" s="59"/>
      <c r="M26" s="68"/>
      <c r="N26" s="59"/>
      <c r="O26" s="55"/>
    </row>
    <row r="27" spans="1:15" ht="12.75">
      <c r="A27" s="323"/>
      <c r="B27" s="64" t="s">
        <v>95</v>
      </c>
      <c r="C27" s="98"/>
      <c r="D27" s="203"/>
      <c r="E27" s="325"/>
      <c r="F27" s="321"/>
      <c r="G27" s="334"/>
      <c r="H27" s="332"/>
      <c r="I27" s="64"/>
      <c r="J27" s="65"/>
      <c r="K27" s="64"/>
      <c r="L27" s="65"/>
      <c r="M27" s="64"/>
      <c r="N27" s="65"/>
      <c r="O27" s="55"/>
    </row>
    <row r="28" spans="1:15" ht="13.5" thickBot="1">
      <c r="A28" s="323"/>
      <c r="B28" s="64" t="s">
        <v>113</v>
      </c>
      <c r="C28" s="98"/>
      <c r="D28" s="205"/>
      <c r="E28" s="325"/>
      <c r="F28" s="321"/>
      <c r="G28" s="286"/>
      <c r="H28" s="215"/>
      <c r="I28" s="64"/>
      <c r="J28" s="65"/>
      <c r="K28" s="64"/>
      <c r="L28" s="65"/>
      <c r="M28" s="64"/>
      <c r="N28" s="65"/>
      <c r="O28" s="55"/>
    </row>
    <row r="29" spans="1:15" ht="13.5" thickTop="1">
      <c r="A29" s="322" t="s">
        <v>69</v>
      </c>
      <c r="B29" s="60" t="s">
        <v>94</v>
      </c>
      <c r="C29" s="186"/>
      <c r="D29" s="202"/>
      <c r="E29" s="324"/>
      <c r="F29" s="320"/>
      <c r="G29" s="333"/>
      <c r="H29" s="331"/>
      <c r="I29" s="68"/>
      <c r="J29" s="59"/>
      <c r="K29" s="68"/>
      <c r="L29" s="59"/>
      <c r="M29" s="68"/>
      <c r="N29" s="59"/>
      <c r="O29" s="55"/>
    </row>
    <row r="30" spans="1:15" ht="12.75">
      <c r="A30" s="323"/>
      <c r="B30" s="64" t="s">
        <v>95</v>
      </c>
      <c r="C30" s="98"/>
      <c r="D30" s="203"/>
      <c r="E30" s="325"/>
      <c r="F30" s="321"/>
      <c r="G30" s="334"/>
      <c r="H30" s="332"/>
      <c r="I30" s="64"/>
      <c r="J30" s="65"/>
      <c r="K30" s="64"/>
      <c r="L30" s="65"/>
      <c r="M30" s="64"/>
      <c r="N30" s="65"/>
      <c r="O30" s="55"/>
    </row>
    <row r="31" spans="1:15" ht="13.5" thickBot="1">
      <c r="A31" s="323"/>
      <c r="B31" s="64" t="s">
        <v>113</v>
      </c>
      <c r="C31" s="98"/>
      <c r="D31" s="205"/>
      <c r="E31" s="325"/>
      <c r="F31" s="321"/>
      <c r="G31" s="286"/>
      <c r="H31" s="215"/>
      <c r="I31" s="64"/>
      <c r="J31" s="65"/>
      <c r="K31" s="64"/>
      <c r="L31" s="65"/>
      <c r="M31" s="64"/>
      <c r="N31" s="65"/>
      <c r="O31" s="55"/>
    </row>
    <row r="32" spans="1:15" ht="13.5" thickTop="1">
      <c r="A32" s="322" t="s">
        <v>22</v>
      </c>
      <c r="B32" s="60" t="s">
        <v>94</v>
      </c>
      <c r="C32" s="186"/>
      <c r="D32" s="202"/>
      <c r="E32" s="324"/>
      <c r="F32" s="320"/>
      <c r="G32" s="333"/>
      <c r="H32" s="331"/>
      <c r="I32" s="66"/>
      <c r="J32" s="67"/>
      <c r="K32" s="66"/>
      <c r="L32" s="67"/>
      <c r="M32" s="66"/>
      <c r="N32" s="67"/>
      <c r="O32" s="55"/>
    </row>
    <row r="33" spans="1:15" ht="12.75">
      <c r="A33" s="323"/>
      <c r="B33" s="64" t="s">
        <v>95</v>
      </c>
      <c r="C33" s="98"/>
      <c r="D33" s="203"/>
      <c r="E33" s="325"/>
      <c r="F33" s="321"/>
      <c r="G33" s="334"/>
      <c r="H33" s="332"/>
      <c r="I33" s="66"/>
      <c r="J33" s="67"/>
      <c r="K33" s="66"/>
      <c r="L33" s="67"/>
      <c r="M33" s="66"/>
      <c r="N33" s="67"/>
      <c r="O33" s="55"/>
    </row>
    <row r="34" spans="1:15" ht="13.5" thickBot="1">
      <c r="A34" s="323"/>
      <c r="B34" s="64" t="s">
        <v>113</v>
      </c>
      <c r="C34" s="98"/>
      <c r="D34" s="205"/>
      <c r="E34" s="325"/>
      <c r="F34" s="321"/>
      <c r="G34" s="286"/>
      <c r="H34" s="215"/>
      <c r="I34" s="66"/>
      <c r="J34" s="67"/>
      <c r="K34" s="66"/>
      <c r="L34" s="67"/>
      <c r="M34" s="66"/>
      <c r="N34" s="67"/>
      <c r="O34" s="55"/>
    </row>
    <row r="35" spans="1:15" ht="13.5" thickTop="1">
      <c r="A35" s="322" t="s">
        <v>23</v>
      </c>
      <c r="B35" s="60" t="s">
        <v>94</v>
      </c>
      <c r="C35" s="186"/>
      <c r="D35" s="202"/>
      <c r="E35" s="324"/>
      <c r="F35" s="320"/>
      <c r="G35" s="333"/>
      <c r="H35" s="331"/>
      <c r="I35" s="69"/>
      <c r="J35" s="70"/>
      <c r="K35" s="69"/>
      <c r="L35" s="70"/>
      <c r="M35" s="69"/>
      <c r="N35" s="70"/>
      <c r="O35" s="55"/>
    </row>
    <row r="36" spans="1:15" ht="12.75">
      <c r="A36" s="323"/>
      <c r="B36" s="64" t="s">
        <v>95</v>
      </c>
      <c r="C36" s="98"/>
      <c r="D36" s="203"/>
      <c r="E36" s="325"/>
      <c r="F36" s="321"/>
      <c r="G36" s="334"/>
      <c r="H36" s="332"/>
      <c r="I36" s="69"/>
      <c r="J36" s="70"/>
      <c r="K36" s="69"/>
      <c r="L36" s="70"/>
      <c r="M36" s="69"/>
      <c r="N36" s="70"/>
      <c r="O36" s="55"/>
    </row>
    <row r="37" spans="1:15" ht="13.5" thickBot="1">
      <c r="A37" s="323"/>
      <c r="B37" s="64" t="s">
        <v>113</v>
      </c>
      <c r="C37" s="98"/>
      <c r="D37" s="205"/>
      <c r="E37" s="325"/>
      <c r="F37" s="321"/>
      <c r="G37" s="286"/>
      <c r="H37" s="215"/>
      <c r="I37" s="69"/>
      <c r="J37" s="70"/>
      <c r="K37" s="69"/>
      <c r="L37" s="70"/>
      <c r="M37" s="69"/>
      <c r="N37" s="70"/>
      <c r="O37" s="55"/>
    </row>
    <row r="38" spans="1:15" ht="13.5" thickTop="1">
      <c r="A38" s="322" t="s">
        <v>24</v>
      </c>
      <c r="B38" s="60" t="s">
        <v>94</v>
      </c>
      <c r="C38" s="186"/>
      <c r="D38" s="202"/>
      <c r="E38" s="324"/>
      <c r="F38" s="320"/>
      <c r="G38" s="333"/>
      <c r="H38" s="331"/>
      <c r="I38" s="69"/>
      <c r="J38" s="70"/>
      <c r="K38" s="69"/>
      <c r="L38" s="70"/>
      <c r="M38" s="69"/>
      <c r="N38" s="70"/>
      <c r="O38" s="55"/>
    </row>
    <row r="39" spans="1:15" ht="12.75">
      <c r="A39" s="323"/>
      <c r="B39" s="64" t="s">
        <v>95</v>
      </c>
      <c r="C39" s="98"/>
      <c r="D39" s="203"/>
      <c r="E39" s="325"/>
      <c r="F39" s="321"/>
      <c r="G39" s="334"/>
      <c r="H39" s="332"/>
      <c r="I39" s="69"/>
      <c r="J39" s="70"/>
      <c r="K39" s="69"/>
      <c r="L39" s="70"/>
      <c r="M39" s="69"/>
      <c r="N39" s="70"/>
      <c r="O39" s="55"/>
    </row>
    <row r="40" spans="1:15" ht="13.5" thickBot="1">
      <c r="A40" s="323"/>
      <c r="B40" s="64" t="s">
        <v>113</v>
      </c>
      <c r="C40" s="98"/>
      <c r="D40" s="205"/>
      <c r="E40" s="325"/>
      <c r="F40" s="321"/>
      <c r="G40" s="286"/>
      <c r="H40" s="215"/>
      <c r="I40" s="69"/>
      <c r="J40" s="70"/>
      <c r="K40" s="69"/>
      <c r="L40" s="70"/>
      <c r="M40" s="69"/>
      <c r="N40" s="70"/>
      <c r="O40" s="55"/>
    </row>
    <row r="41" spans="1:15" ht="13.5" thickTop="1">
      <c r="A41" s="322" t="s">
        <v>25</v>
      </c>
      <c r="B41" s="60" t="s">
        <v>94</v>
      </c>
      <c r="C41" s="186"/>
      <c r="D41" s="202"/>
      <c r="E41" s="324"/>
      <c r="F41" s="320"/>
      <c r="G41" s="345"/>
      <c r="H41" s="329"/>
      <c r="I41" s="69"/>
      <c r="J41" s="70"/>
      <c r="K41" s="69"/>
      <c r="L41" s="70"/>
      <c r="M41" s="69"/>
      <c r="N41" s="70"/>
      <c r="O41" s="55"/>
    </row>
    <row r="42" spans="1:15" ht="12.75">
      <c r="A42" s="323"/>
      <c r="B42" s="64" t="s">
        <v>95</v>
      </c>
      <c r="C42" s="98"/>
      <c r="D42" s="203"/>
      <c r="E42" s="325"/>
      <c r="F42" s="321"/>
      <c r="G42" s="328"/>
      <c r="H42" s="330"/>
      <c r="I42" s="69"/>
      <c r="J42" s="70"/>
      <c r="K42" s="69"/>
      <c r="L42" s="70"/>
      <c r="M42" s="69"/>
      <c r="N42" s="70"/>
      <c r="O42" s="55"/>
    </row>
    <row r="43" spans="1:15" ht="13.5" thickBot="1">
      <c r="A43" s="323"/>
      <c r="B43" s="64" t="s">
        <v>113</v>
      </c>
      <c r="C43" s="98"/>
      <c r="D43" s="205"/>
      <c r="E43" s="325"/>
      <c r="F43" s="321"/>
      <c r="G43" s="210"/>
      <c r="H43" s="211"/>
      <c r="I43" s="68"/>
      <c r="J43" s="59"/>
      <c r="K43" s="68"/>
      <c r="L43" s="59"/>
      <c r="M43" s="68"/>
      <c r="N43" s="59"/>
      <c r="O43" s="55"/>
    </row>
    <row r="44" spans="1:15" ht="13.5" thickTop="1">
      <c r="A44" s="335" t="s">
        <v>26</v>
      </c>
      <c r="B44" s="60" t="s">
        <v>94</v>
      </c>
      <c r="C44" s="201"/>
      <c r="D44" s="202"/>
      <c r="E44" s="318"/>
      <c r="F44" s="319"/>
      <c r="G44" s="345"/>
      <c r="H44" s="329"/>
      <c r="I44" s="159"/>
      <c r="J44" s="159"/>
      <c r="K44" s="159"/>
      <c r="L44" s="159"/>
      <c r="M44" s="159"/>
      <c r="N44" s="159"/>
      <c r="O44" s="55"/>
    </row>
    <row r="45" spans="1:15" ht="12.75">
      <c r="A45" s="335"/>
      <c r="B45" s="64" t="s">
        <v>95</v>
      </c>
      <c r="C45" s="98"/>
      <c r="D45" s="203"/>
      <c r="E45" s="318"/>
      <c r="F45" s="319"/>
      <c r="G45" s="328"/>
      <c r="H45" s="330"/>
      <c r="I45" s="159"/>
      <c r="J45" s="159"/>
      <c r="K45" s="159"/>
      <c r="L45" s="159"/>
      <c r="M45" s="159"/>
      <c r="N45" s="159"/>
      <c r="O45" s="55"/>
    </row>
    <row r="46" spans="1:15" ht="13.5" thickBot="1">
      <c r="A46" s="335"/>
      <c r="B46" s="64" t="s">
        <v>113</v>
      </c>
      <c r="C46" s="162"/>
      <c r="D46" s="205"/>
      <c r="E46" s="318"/>
      <c r="F46" s="319"/>
      <c r="G46" s="210"/>
      <c r="H46" s="211"/>
      <c r="I46" s="159"/>
      <c r="J46" s="159"/>
      <c r="K46" s="159"/>
      <c r="L46" s="159"/>
      <c r="M46" s="159"/>
      <c r="N46" s="159"/>
      <c r="O46" s="55"/>
    </row>
    <row r="47" spans="1:15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5"/>
    </row>
    <row r="48" spans="1:14" s="36" customFormat="1" ht="12.75">
      <c r="A48" s="415" t="s">
        <v>32</v>
      </c>
      <c r="B48" s="415"/>
      <c r="C48" s="415"/>
      <c r="D48" s="416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6" customFormat="1" ht="12.75">
      <c r="A49" s="32"/>
      <c r="B49" s="31" t="s">
        <v>33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6" customFormat="1" ht="12.75">
      <c r="A50" s="32"/>
      <c r="B50" s="415" t="s">
        <v>35</v>
      </c>
      <c r="C50" s="415"/>
      <c r="D50" s="415"/>
      <c r="E50" s="416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6" customFormat="1" ht="12.75">
      <c r="A51" s="32"/>
      <c r="B51" s="415" t="s">
        <v>34</v>
      </c>
      <c r="C51" s="415"/>
      <c r="D51" s="415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36" customFormat="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="36" customFormat="1" ht="12.75"/>
  </sheetData>
  <sheetProtection/>
  <mergeCells count="79">
    <mergeCell ref="F26:F28"/>
    <mergeCell ref="G26:G27"/>
    <mergeCell ref="E32:E34"/>
    <mergeCell ref="F32:F34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8:A10"/>
    <mergeCell ref="B8:D8"/>
    <mergeCell ref="E8:F8"/>
    <mergeCell ref="B9:C10"/>
    <mergeCell ref="I1:K1"/>
    <mergeCell ref="I2:K2"/>
    <mergeCell ref="I3:K3"/>
    <mergeCell ref="A6:N7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A11:A13"/>
    <mergeCell ref="A14:A16"/>
    <mergeCell ref="E11:E13"/>
    <mergeCell ref="F11:F13"/>
    <mergeCell ref="F14:F16"/>
    <mergeCell ref="E14:E16"/>
    <mergeCell ref="A17:A19"/>
    <mergeCell ref="E17:E19"/>
    <mergeCell ref="F17:F19"/>
    <mergeCell ref="A20:A22"/>
    <mergeCell ref="E20:E22"/>
    <mergeCell ref="F20:F22"/>
    <mergeCell ref="F41:F43"/>
    <mergeCell ref="G41:G42"/>
    <mergeCell ref="G38:G39"/>
    <mergeCell ref="A38:A40"/>
    <mergeCell ref="E38:E40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7" sqref="E17:E19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3" t="s">
        <v>41</v>
      </c>
      <c r="B1" s="54" t="s">
        <v>43</v>
      </c>
      <c r="C1" s="54"/>
      <c r="D1" s="56"/>
      <c r="E1" s="56">
        <v>50668</v>
      </c>
      <c r="F1" s="56"/>
      <c r="G1" s="56"/>
      <c r="H1" s="56"/>
      <c r="I1" s="424" t="s">
        <v>29</v>
      </c>
      <c r="J1" s="424"/>
      <c r="K1" s="424"/>
      <c r="L1" s="57">
        <v>1101</v>
      </c>
      <c r="M1" s="58"/>
      <c r="N1" s="58"/>
      <c r="O1" s="55"/>
    </row>
    <row r="2" spans="1:15" ht="12.75">
      <c r="A2" s="54" t="s">
        <v>1</v>
      </c>
      <c r="B2" s="54" t="s">
        <v>55</v>
      </c>
      <c r="C2" s="54"/>
      <c r="D2" s="56"/>
      <c r="E2" s="56">
        <v>50669</v>
      </c>
      <c r="F2" s="56"/>
      <c r="G2" s="56"/>
      <c r="H2" s="56"/>
      <c r="I2" s="424" t="s">
        <v>2</v>
      </c>
      <c r="J2" s="424"/>
      <c r="K2" s="424"/>
      <c r="L2" s="56">
        <v>8</v>
      </c>
      <c r="M2" s="58"/>
      <c r="N2" s="58"/>
      <c r="O2" s="55"/>
    </row>
    <row r="3" spans="1:15" ht="12.75">
      <c r="A3" s="54" t="s">
        <v>0</v>
      </c>
      <c r="B3" s="54" t="s">
        <v>38</v>
      </c>
      <c r="C3" s="54"/>
      <c r="D3" s="56"/>
      <c r="E3" s="56"/>
      <c r="F3" s="56"/>
      <c r="G3" s="56"/>
      <c r="H3" s="56"/>
      <c r="I3" s="424" t="s">
        <v>3</v>
      </c>
      <c r="J3" s="424"/>
      <c r="K3" s="424"/>
      <c r="L3" s="56">
        <v>1</v>
      </c>
      <c r="M3" s="58"/>
      <c r="N3" s="58"/>
      <c r="O3" s="55"/>
    </row>
    <row r="4" spans="1:15" ht="12.75">
      <c r="A4" s="54" t="s">
        <v>4</v>
      </c>
      <c r="B4" s="54">
        <v>189</v>
      </c>
      <c r="C4" s="54"/>
      <c r="D4" s="56"/>
      <c r="E4" s="56"/>
      <c r="F4" s="56"/>
      <c r="G4" s="56"/>
      <c r="H4" s="56"/>
      <c r="I4" s="54" t="s">
        <v>31</v>
      </c>
      <c r="J4" s="54"/>
      <c r="K4" s="54"/>
      <c r="L4" s="54" t="s">
        <v>62</v>
      </c>
      <c r="M4" s="56"/>
      <c r="N4" s="56"/>
      <c r="O4" s="56"/>
    </row>
    <row r="5" spans="1:15" ht="13.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 t="s">
        <v>65</v>
      </c>
      <c r="M5" s="58"/>
      <c r="N5" s="58"/>
      <c r="O5" s="55"/>
    </row>
    <row r="6" spans="1:15" ht="12.75" customHeight="1" thickTop="1">
      <c r="A6" s="425" t="s">
        <v>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7"/>
      <c r="O6" s="55"/>
    </row>
    <row r="7" spans="1:15" ht="12.75" customHeight="1" thickBot="1">
      <c r="A7" s="428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30"/>
      <c r="O7" s="55"/>
    </row>
    <row r="8" spans="1:15" ht="15" customHeight="1" thickBot="1" thickTop="1">
      <c r="A8" s="431" t="s">
        <v>6</v>
      </c>
      <c r="B8" s="433" t="s">
        <v>7</v>
      </c>
      <c r="C8" s="434"/>
      <c r="D8" s="435"/>
      <c r="E8" s="433" t="s">
        <v>11</v>
      </c>
      <c r="F8" s="435"/>
      <c r="G8" s="436" t="s">
        <v>15</v>
      </c>
      <c r="H8" s="437"/>
      <c r="I8" s="437"/>
      <c r="J8" s="437"/>
      <c r="K8" s="437"/>
      <c r="L8" s="437"/>
      <c r="M8" s="437"/>
      <c r="N8" s="320"/>
      <c r="O8" s="55"/>
    </row>
    <row r="9" spans="1:15" ht="12.75" customHeight="1" thickTop="1">
      <c r="A9" s="323"/>
      <c r="B9" s="326" t="s">
        <v>8</v>
      </c>
      <c r="C9" s="314"/>
      <c r="D9" s="316" t="s">
        <v>9</v>
      </c>
      <c r="E9" s="438" t="s">
        <v>67</v>
      </c>
      <c r="F9" s="316" t="s">
        <v>9</v>
      </c>
      <c r="G9" s="312" t="s">
        <v>27</v>
      </c>
      <c r="H9" s="313"/>
      <c r="I9" s="312" t="s">
        <v>28</v>
      </c>
      <c r="J9" s="313"/>
      <c r="K9" s="312" t="s">
        <v>13</v>
      </c>
      <c r="L9" s="313"/>
      <c r="M9" s="312" t="s">
        <v>14</v>
      </c>
      <c r="N9" s="313"/>
      <c r="O9" s="55"/>
    </row>
    <row r="10" spans="1:15" ht="12.75" customHeight="1" thickBot="1">
      <c r="A10" s="432"/>
      <c r="B10" s="449"/>
      <c r="C10" s="450"/>
      <c r="D10" s="440"/>
      <c r="E10" s="439"/>
      <c r="F10" s="440"/>
      <c r="G10" s="17" t="s">
        <v>114</v>
      </c>
      <c r="H10" s="62" t="s">
        <v>9</v>
      </c>
      <c r="I10" s="63" t="s">
        <v>12</v>
      </c>
      <c r="J10" s="62" t="s">
        <v>9</v>
      </c>
      <c r="K10" s="63" t="s">
        <v>67</v>
      </c>
      <c r="L10" s="62" t="s">
        <v>9</v>
      </c>
      <c r="M10" s="63" t="s">
        <v>30</v>
      </c>
      <c r="N10" s="62" t="s">
        <v>9</v>
      </c>
      <c r="O10" s="55"/>
    </row>
    <row r="11" spans="1:15" ht="15.75" customHeight="1" thickTop="1">
      <c r="A11" s="451" t="s">
        <v>16</v>
      </c>
      <c r="B11" s="60" t="s">
        <v>94</v>
      </c>
      <c r="C11" s="201">
        <v>4860</v>
      </c>
      <c r="D11" s="202">
        <f>(6.29+3.187+0.437+0.015)*1.075*1.2</f>
        <v>12.808409999999999</v>
      </c>
      <c r="E11" s="454">
        <f>106+6</f>
        <v>112</v>
      </c>
      <c r="F11" s="447">
        <v>52.47</v>
      </c>
      <c r="G11" s="207">
        <v>1057.14</v>
      </c>
      <c r="H11" s="208">
        <v>56.19</v>
      </c>
      <c r="I11" s="64"/>
      <c r="J11" s="65"/>
      <c r="K11" s="64"/>
      <c r="L11" s="65"/>
      <c r="M11" s="64"/>
      <c r="N11" s="65"/>
      <c r="O11" s="55"/>
    </row>
    <row r="12" spans="1:15" ht="15" customHeight="1">
      <c r="A12" s="448"/>
      <c r="B12" s="64" t="s">
        <v>95</v>
      </c>
      <c r="C12" s="98">
        <v>0</v>
      </c>
      <c r="D12" s="203">
        <f>(4.04+0.797+0.437+0.015)*1.075*1.2</f>
        <v>6.82281</v>
      </c>
      <c r="E12" s="444"/>
      <c r="F12" s="330"/>
      <c r="G12" s="445">
        <v>23920</v>
      </c>
      <c r="H12" s="330">
        <v>6.91</v>
      </c>
      <c r="I12" s="64"/>
      <c r="J12" s="65"/>
      <c r="K12" s="64"/>
      <c r="L12" s="65"/>
      <c r="M12" s="64"/>
      <c r="N12" s="65"/>
      <c r="O12" s="55"/>
    </row>
    <row r="13" spans="1:15" ht="15" customHeight="1" thickBot="1">
      <c r="A13" s="448"/>
      <c r="B13" s="64" t="s">
        <v>113</v>
      </c>
      <c r="C13" s="162">
        <v>17.25</v>
      </c>
      <c r="D13" s="205">
        <f>49.291*1.075*1.2</f>
        <v>63.58538999999999</v>
      </c>
      <c r="E13" s="444"/>
      <c r="F13" s="330"/>
      <c r="G13" s="446"/>
      <c r="H13" s="442"/>
      <c r="I13" s="64"/>
      <c r="J13" s="65"/>
      <c r="K13" s="64"/>
      <c r="L13" s="65"/>
      <c r="M13" s="64"/>
      <c r="N13" s="65"/>
      <c r="O13" s="55"/>
    </row>
    <row r="14" spans="1:15" ht="15.75" customHeight="1" thickTop="1">
      <c r="A14" s="448" t="s">
        <v>17</v>
      </c>
      <c r="B14" s="60" t="s">
        <v>94</v>
      </c>
      <c r="C14" s="206">
        <v>4770</v>
      </c>
      <c r="D14" s="202">
        <f>(6.29+3.485+0.437+0.015)*1.075*1.2</f>
        <v>13.19283</v>
      </c>
      <c r="E14" s="317">
        <f>107+10</f>
        <v>117</v>
      </c>
      <c r="F14" s="329">
        <v>52.47</v>
      </c>
      <c r="G14" s="207">
        <v>1057.14</v>
      </c>
      <c r="H14" s="208">
        <v>56.19</v>
      </c>
      <c r="I14" s="64"/>
      <c r="J14" s="65"/>
      <c r="K14" s="64"/>
      <c r="L14" s="65"/>
      <c r="M14" s="64"/>
      <c r="N14" s="65"/>
      <c r="O14" s="55"/>
    </row>
    <row r="15" spans="1:15" ht="15" customHeight="1">
      <c r="A15" s="448"/>
      <c r="B15" s="64" t="s">
        <v>95</v>
      </c>
      <c r="C15" s="188">
        <v>0</v>
      </c>
      <c r="D15" s="203">
        <f>(4.04+0.871+0.437+0.015)*1.075*1.2</f>
        <v>6.918269999999999</v>
      </c>
      <c r="E15" s="372"/>
      <c r="F15" s="330"/>
      <c r="G15" s="445">
        <v>23910</v>
      </c>
      <c r="H15" s="330">
        <v>6.91</v>
      </c>
      <c r="I15" s="64"/>
      <c r="J15" s="65"/>
      <c r="K15" s="64"/>
      <c r="L15" s="65"/>
      <c r="M15" s="64"/>
      <c r="N15" s="65"/>
      <c r="O15" s="55"/>
    </row>
    <row r="16" spans="1:15" ht="15" customHeight="1" thickBot="1">
      <c r="A16" s="448"/>
      <c r="B16" s="64" t="s">
        <v>113</v>
      </c>
      <c r="C16" s="187">
        <v>17.25</v>
      </c>
      <c r="D16" s="205">
        <f>49.863*1.075*1.2</f>
        <v>64.32327</v>
      </c>
      <c r="E16" s="372"/>
      <c r="F16" s="330"/>
      <c r="G16" s="446"/>
      <c r="H16" s="442"/>
      <c r="I16" s="64"/>
      <c r="J16" s="65"/>
      <c r="K16" s="64"/>
      <c r="L16" s="65"/>
      <c r="M16" s="64"/>
      <c r="N16" s="65"/>
      <c r="O16" s="55"/>
    </row>
    <row r="17" spans="1:15" ht="13.5" thickTop="1">
      <c r="A17" s="448" t="s">
        <v>18</v>
      </c>
      <c r="B17" s="60" t="s">
        <v>94</v>
      </c>
      <c r="C17" s="206"/>
      <c r="D17" s="193"/>
      <c r="E17" s="443"/>
      <c r="F17" s="329"/>
      <c r="G17" s="207"/>
      <c r="H17" s="208"/>
      <c r="I17" s="64"/>
      <c r="J17" s="65"/>
      <c r="K17" s="64"/>
      <c r="L17" s="65"/>
      <c r="M17" s="64"/>
      <c r="N17" s="65"/>
      <c r="O17" s="55"/>
    </row>
    <row r="18" spans="1:15" ht="12.75">
      <c r="A18" s="448"/>
      <c r="B18" s="64" t="s">
        <v>95</v>
      </c>
      <c r="C18" s="188"/>
      <c r="D18" s="194"/>
      <c r="E18" s="444"/>
      <c r="F18" s="330"/>
      <c r="G18" s="328"/>
      <c r="H18" s="330"/>
      <c r="I18" s="64"/>
      <c r="J18" s="65"/>
      <c r="K18" s="64"/>
      <c r="L18" s="65"/>
      <c r="M18" s="64"/>
      <c r="N18" s="65"/>
      <c r="O18" s="55"/>
    </row>
    <row r="19" spans="1:15" ht="13.5" thickBot="1">
      <c r="A19" s="448"/>
      <c r="B19" s="64" t="s">
        <v>113</v>
      </c>
      <c r="C19" s="187"/>
      <c r="D19" s="194"/>
      <c r="E19" s="444"/>
      <c r="F19" s="330"/>
      <c r="G19" s="441"/>
      <c r="H19" s="442"/>
      <c r="I19" s="64"/>
      <c r="J19" s="65"/>
      <c r="K19" s="64"/>
      <c r="L19" s="65"/>
      <c r="M19" s="64"/>
      <c r="N19" s="65"/>
      <c r="O19" s="55"/>
    </row>
    <row r="20" spans="1:15" ht="13.5" thickTop="1">
      <c r="A20" s="448" t="s">
        <v>19</v>
      </c>
      <c r="B20" s="60" t="s">
        <v>94</v>
      </c>
      <c r="C20" s="206"/>
      <c r="D20" s="193"/>
      <c r="E20" s="443"/>
      <c r="F20" s="329"/>
      <c r="G20" s="207"/>
      <c r="H20" s="208"/>
      <c r="I20" s="64"/>
      <c r="J20" s="65"/>
      <c r="K20" s="64"/>
      <c r="L20" s="65"/>
      <c r="M20" s="64"/>
      <c r="N20" s="65"/>
      <c r="O20" s="55"/>
    </row>
    <row r="21" spans="1:15" ht="12.75">
      <c r="A21" s="448"/>
      <c r="B21" s="64" t="s">
        <v>95</v>
      </c>
      <c r="C21" s="188"/>
      <c r="D21" s="194"/>
      <c r="E21" s="444"/>
      <c r="F21" s="330"/>
      <c r="G21" s="328"/>
      <c r="H21" s="330"/>
      <c r="I21" s="64"/>
      <c r="J21" s="65"/>
      <c r="K21" s="64"/>
      <c r="L21" s="65"/>
      <c r="M21" s="64"/>
      <c r="N21" s="65"/>
      <c r="O21" s="55"/>
    </row>
    <row r="22" spans="1:15" ht="13.5" thickBot="1">
      <c r="A22" s="448"/>
      <c r="B22" s="64" t="s">
        <v>113</v>
      </c>
      <c r="C22" s="187"/>
      <c r="D22" s="194"/>
      <c r="E22" s="444"/>
      <c r="F22" s="330"/>
      <c r="G22" s="441"/>
      <c r="H22" s="442"/>
      <c r="I22" s="64"/>
      <c r="J22" s="65"/>
      <c r="K22" s="64"/>
      <c r="L22" s="65"/>
      <c r="M22" s="64"/>
      <c r="N22" s="65"/>
      <c r="O22" s="55"/>
    </row>
    <row r="23" spans="1:15" ht="13.5" thickTop="1">
      <c r="A23" s="322" t="s">
        <v>20</v>
      </c>
      <c r="B23" s="60" t="s">
        <v>94</v>
      </c>
      <c r="C23" s="206"/>
      <c r="D23" s="193"/>
      <c r="E23" s="443"/>
      <c r="F23" s="329"/>
      <c r="G23" s="207"/>
      <c r="H23" s="208"/>
      <c r="I23" s="68"/>
      <c r="J23" s="59"/>
      <c r="K23" s="68"/>
      <c r="L23" s="59"/>
      <c r="M23" s="68"/>
      <c r="N23" s="59"/>
      <c r="O23" s="55"/>
    </row>
    <row r="24" spans="1:15" ht="12.75">
      <c r="A24" s="323"/>
      <c r="B24" s="64" t="s">
        <v>95</v>
      </c>
      <c r="C24" s="188"/>
      <c r="D24" s="194"/>
      <c r="E24" s="444"/>
      <c r="F24" s="330"/>
      <c r="G24" s="328"/>
      <c r="H24" s="330"/>
      <c r="I24" s="64"/>
      <c r="J24" s="65"/>
      <c r="K24" s="64"/>
      <c r="L24" s="65"/>
      <c r="M24" s="64"/>
      <c r="N24" s="65"/>
      <c r="O24" s="55"/>
    </row>
    <row r="25" spans="1:15" ht="13.5" thickBot="1">
      <c r="A25" s="323"/>
      <c r="B25" s="64" t="s">
        <v>113</v>
      </c>
      <c r="C25" s="98"/>
      <c r="D25" s="194"/>
      <c r="E25" s="444"/>
      <c r="F25" s="330"/>
      <c r="G25" s="441"/>
      <c r="H25" s="442"/>
      <c r="I25" s="64"/>
      <c r="J25" s="65"/>
      <c r="K25" s="64"/>
      <c r="L25" s="65"/>
      <c r="M25" s="64"/>
      <c r="N25" s="65"/>
      <c r="O25" s="55"/>
    </row>
    <row r="26" spans="1:15" ht="13.5" thickTop="1">
      <c r="A26" s="322" t="s">
        <v>68</v>
      </c>
      <c r="B26" s="60" t="s">
        <v>94</v>
      </c>
      <c r="C26" s="291"/>
      <c r="D26" s="193"/>
      <c r="E26" s="443"/>
      <c r="F26" s="329"/>
      <c r="G26" s="207"/>
      <c r="H26" s="208"/>
      <c r="I26" s="68"/>
      <c r="J26" s="59"/>
      <c r="K26" s="68"/>
      <c r="L26" s="59"/>
      <c r="M26" s="68"/>
      <c r="N26" s="59"/>
      <c r="O26" s="55"/>
    </row>
    <row r="27" spans="1:15" ht="12.75">
      <c r="A27" s="323"/>
      <c r="B27" s="64" t="s">
        <v>95</v>
      </c>
      <c r="C27" s="187"/>
      <c r="D27" s="194"/>
      <c r="E27" s="444"/>
      <c r="F27" s="330"/>
      <c r="G27" s="328"/>
      <c r="H27" s="330"/>
      <c r="I27" s="64"/>
      <c r="J27" s="65"/>
      <c r="K27" s="64"/>
      <c r="L27" s="65"/>
      <c r="M27" s="64"/>
      <c r="N27" s="65"/>
      <c r="O27" s="55"/>
    </row>
    <row r="28" spans="1:15" ht="13.5" thickBot="1">
      <c r="A28" s="323"/>
      <c r="B28" s="64" t="s">
        <v>113</v>
      </c>
      <c r="C28" s="187"/>
      <c r="D28" s="194"/>
      <c r="E28" s="444"/>
      <c r="F28" s="330"/>
      <c r="G28" s="441"/>
      <c r="H28" s="442"/>
      <c r="I28" s="64"/>
      <c r="J28" s="65"/>
      <c r="K28" s="64"/>
      <c r="L28" s="65"/>
      <c r="M28" s="64"/>
      <c r="N28" s="65"/>
      <c r="O28" s="55"/>
    </row>
    <row r="29" spans="1:15" ht="13.5" thickTop="1">
      <c r="A29" s="322" t="s">
        <v>69</v>
      </c>
      <c r="B29" s="60" t="s">
        <v>94</v>
      </c>
      <c r="C29" s="186"/>
      <c r="D29" s="193"/>
      <c r="E29" s="443"/>
      <c r="F29" s="329"/>
      <c r="G29" s="207"/>
      <c r="H29" s="208"/>
      <c r="I29" s="68"/>
      <c r="J29" s="59"/>
      <c r="K29" s="68"/>
      <c r="L29" s="59"/>
      <c r="M29" s="68"/>
      <c r="N29" s="59"/>
      <c r="O29" s="55"/>
    </row>
    <row r="30" spans="1:15" ht="12.75">
      <c r="A30" s="323"/>
      <c r="B30" s="64" t="s">
        <v>95</v>
      </c>
      <c r="C30" s="98"/>
      <c r="D30" s="194"/>
      <c r="E30" s="444"/>
      <c r="F30" s="330"/>
      <c r="G30" s="328"/>
      <c r="H30" s="330"/>
      <c r="I30" s="64"/>
      <c r="J30" s="65"/>
      <c r="K30" s="64"/>
      <c r="L30" s="65"/>
      <c r="M30" s="64"/>
      <c r="N30" s="65"/>
      <c r="O30" s="55"/>
    </row>
    <row r="31" spans="1:15" ht="13.5" thickBot="1">
      <c r="A31" s="323"/>
      <c r="B31" s="64" t="s">
        <v>113</v>
      </c>
      <c r="C31" s="98"/>
      <c r="D31" s="194"/>
      <c r="E31" s="444"/>
      <c r="F31" s="330"/>
      <c r="G31" s="441"/>
      <c r="H31" s="442"/>
      <c r="I31" s="64"/>
      <c r="J31" s="65"/>
      <c r="K31" s="64"/>
      <c r="L31" s="65"/>
      <c r="M31" s="64"/>
      <c r="N31" s="65"/>
      <c r="O31" s="55"/>
    </row>
    <row r="32" spans="1:15" ht="13.5" thickTop="1">
      <c r="A32" s="322" t="s">
        <v>22</v>
      </c>
      <c r="B32" s="60" t="s">
        <v>94</v>
      </c>
      <c r="C32" s="186"/>
      <c r="D32" s="193"/>
      <c r="E32" s="443"/>
      <c r="F32" s="329"/>
      <c r="G32" s="207"/>
      <c r="H32" s="208"/>
      <c r="I32" s="68"/>
      <c r="J32" s="59"/>
      <c r="K32" s="68"/>
      <c r="L32" s="59"/>
      <c r="M32" s="68"/>
      <c r="N32" s="59"/>
      <c r="O32" s="55"/>
    </row>
    <row r="33" spans="1:15" ht="12.75">
      <c r="A33" s="323"/>
      <c r="B33" s="64" t="s">
        <v>95</v>
      </c>
      <c r="C33" s="98"/>
      <c r="D33" s="194"/>
      <c r="E33" s="444"/>
      <c r="F33" s="330"/>
      <c r="G33" s="328"/>
      <c r="H33" s="330"/>
      <c r="I33" s="64"/>
      <c r="J33" s="65"/>
      <c r="K33" s="64"/>
      <c r="L33" s="65"/>
      <c r="M33" s="64"/>
      <c r="N33" s="65"/>
      <c r="O33" s="55"/>
    </row>
    <row r="34" spans="1:15" ht="13.5" thickBot="1">
      <c r="A34" s="323"/>
      <c r="B34" s="64" t="s">
        <v>113</v>
      </c>
      <c r="C34" s="98"/>
      <c r="D34" s="194"/>
      <c r="E34" s="444"/>
      <c r="F34" s="330"/>
      <c r="G34" s="441"/>
      <c r="H34" s="442"/>
      <c r="I34" s="64"/>
      <c r="J34" s="65"/>
      <c r="K34" s="64"/>
      <c r="L34" s="65"/>
      <c r="M34" s="64"/>
      <c r="N34" s="65"/>
      <c r="O34" s="55"/>
    </row>
    <row r="35" spans="1:15" ht="13.5" thickTop="1">
      <c r="A35" s="322" t="s">
        <v>23</v>
      </c>
      <c r="B35" s="60" t="s">
        <v>94</v>
      </c>
      <c r="C35" s="186"/>
      <c r="D35" s="193"/>
      <c r="E35" s="324"/>
      <c r="F35" s="320"/>
      <c r="G35" s="207"/>
      <c r="H35" s="208"/>
      <c r="I35" s="68"/>
      <c r="J35" s="59"/>
      <c r="K35" s="68"/>
      <c r="L35" s="59"/>
      <c r="M35" s="68"/>
      <c r="N35" s="59"/>
      <c r="O35" s="55"/>
    </row>
    <row r="36" spans="1:15" ht="12.75">
      <c r="A36" s="323"/>
      <c r="B36" s="64" t="s">
        <v>95</v>
      </c>
      <c r="C36" s="98"/>
      <c r="D36" s="194"/>
      <c r="E36" s="325"/>
      <c r="F36" s="321"/>
      <c r="G36" s="328"/>
      <c r="H36" s="330"/>
      <c r="I36" s="64"/>
      <c r="J36" s="65"/>
      <c r="K36" s="64"/>
      <c r="L36" s="65"/>
      <c r="M36" s="64"/>
      <c r="N36" s="65"/>
      <c r="O36" s="55"/>
    </row>
    <row r="37" spans="1:15" ht="13.5" thickBot="1">
      <c r="A37" s="323"/>
      <c r="B37" s="64" t="s">
        <v>113</v>
      </c>
      <c r="C37" s="98"/>
      <c r="D37" s="194"/>
      <c r="E37" s="325"/>
      <c r="F37" s="321"/>
      <c r="G37" s="441"/>
      <c r="H37" s="442"/>
      <c r="I37" s="64"/>
      <c r="J37" s="65"/>
      <c r="K37" s="64"/>
      <c r="L37" s="65"/>
      <c r="M37" s="64"/>
      <c r="N37" s="65"/>
      <c r="O37" s="55"/>
    </row>
    <row r="38" spans="1:15" ht="13.5" thickTop="1">
      <c r="A38" s="322" t="s">
        <v>24</v>
      </c>
      <c r="B38" s="60" t="s">
        <v>94</v>
      </c>
      <c r="C38" s="186"/>
      <c r="D38" s="193"/>
      <c r="E38" s="324"/>
      <c r="F38" s="320"/>
      <c r="G38" s="207"/>
      <c r="H38" s="208"/>
      <c r="I38" s="68"/>
      <c r="J38" s="72"/>
      <c r="K38" s="72"/>
      <c r="L38" s="72"/>
      <c r="M38" s="72"/>
      <c r="N38" s="59"/>
      <c r="O38" s="55"/>
    </row>
    <row r="39" spans="1:15" ht="12.75">
      <c r="A39" s="323"/>
      <c r="B39" s="64" t="s">
        <v>95</v>
      </c>
      <c r="C39" s="98"/>
      <c r="D39" s="194"/>
      <c r="E39" s="325"/>
      <c r="F39" s="321"/>
      <c r="G39" s="328"/>
      <c r="H39" s="330"/>
      <c r="I39" s="64"/>
      <c r="J39" s="73"/>
      <c r="K39" s="73"/>
      <c r="L39" s="73"/>
      <c r="M39" s="73"/>
      <c r="N39" s="65"/>
      <c r="O39" s="55"/>
    </row>
    <row r="40" spans="1:15" ht="12.75">
      <c r="A40" s="323"/>
      <c r="B40" s="64" t="s">
        <v>113</v>
      </c>
      <c r="C40" s="98"/>
      <c r="D40" s="194"/>
      <c r="E40" s="325"/>
      <c r="F40" s="321"/>
      <c r="G40" s="441"/>
      <c r="H40" s="442"/>
      <c r="I40" s="64"/>
      <c r="J40" s="73"/>
      <c r="K40" s="73"/>
      <c r="L40" s="73"/>
      <c r="M40" s="73"/>
      <c r="N40" s="65"/>
      <c r="O40" s="55"/>
    </row>
    <row r="41" spans="1:15" ht="12.75">
      <c r="A41" s="322" t="s">
        <v>25</v>
      </c>
      <c r="B41" s="68" t="s">
        <v>94</v>
      </c>
      <c r="C41" s="186"/>
      <c r="D41" s="193"/>
      <c r="E41" s="324"/>
      <c r="F41" s="320"/>
      <c r="G41" s="345"/>
      <c r="H41" s="329"/>
      <c r="I41" s="68"/>
      <c r="J41" s="59"/>
      <c r="K41" s="68"/>
      <c r="L41" s="59"/>
      <c r="M41" s="68"/>
      <c r="N41" s="59"/>
      <c r="O41" s="55"/>
    </row>
    <row r="42" spans="1:15" ht="12.75">
      <c r="A42" s="323"/>
      <c r="B42" s="64" t="s">
        <v>95</v>
      </c>
      <c r="C42" s="185"/>
      <c r="D42" s="194"/>
      <c r="E42" s="325"/>
      <c r="F42" s="321"/>
      <c r="G42" s="328"/>
      <c r="H42" s="330"/>
      <c r="I42" s="64"/>
      <c r="J42" s="65"/>
      <c r="K42" s="64"/>
      <c r="L42" s="65"/>
      <c r="M42" s="64"/>
      <c r="N42" s="65"/>
      <c r="O42" s="55"/>
    </row>
    <row r="43" spans="1:15" ht="12" customHeight="1" thickBot="1">
      <c r="A43" s="323"/>
      <c r="B43" s="64" t="s">
        <v>94</v>
      </c>
      <c r="C43" s="98"/>
      <c r="D43" s="194"/>
      <c r="E43" s="325"/>
      <c r="F43" s="321"/>
      <c r="G43" s="210"/>
      <c r="H43" s="211"/>
      <c r="I43" s="64"/>
      <c r="J43" s="65"/>
      <c r="K43" s="64"/>
      <c r="L43" s="65"/>
      <c r="M43" s="64"/>
      <c r="N43" s="65"/>
      <c r="O43" s="55"/>
    </row>
    <row r="44" spans="1:15" ht="12.75">
      <c r="A44" s="455" t="s">
        <v>26</v>
      </c>
      <c r="B44" s="79" t="s">
        <v>94</v>
      </c>
      <c r="C44" s="293"/>
      <c r="D44" s="193"/>
      <c r="E44" s="458"/>
      <c r="F44" s="461"/>
      <c r="G44" s="345"/>
      <c r="H44" s="329"/>
      <c r="I44" s="152"/>
      <c r="J44" s="170"/>
      <c r="K44" s="168"/>
      <c r="L44" s="170"/>
      <c r="M44" s="168"/>
      <c r="N44" s="160"/>
      <c r="O44" s="55"/>
    </row>
    <row r="45" spans="1:15" ht="12.75">
      <c r="A45" s="456"/>
      <c r="B45" s="80" t="s">
        <v>95</v>
      </c>
      <c r="C45" s="80"/>
      <c r="D45" s="194"/>
      <c r="E45" s="459"/>
      <c r="F45" s="321"/>
      <c r="G45" s="328"/>
      <c r="H45" s="330"/>
      <c r="I45" s="142"/>
      <c r="J45" s="65"/>
      <c r="K45" s="64"/>
      <c r="L45" s="65"/>
      <c r="M45" s="64"/>
      <c r="N45" s="161"/>
      <c r="O45" s="55"/>
    </row>
    <row r="46" spans="1:15" ht="13.5" thickBot="1">
      <c r="A46" s="457"/>
      <c r="B46" s="164" t="s">
        <v>94</v>
      </c>
      <c r="C46" s="164"/>
      <c r="D46" s="194"/>
      <c r="E46" s="460"/>
      <c r="F46" s="462"/>
      <c r="G46" s="210"/>
      <c r="H46" s="211"/>
      <c r="I46" s="154"/>
      <c r="J46" s="171"/>
      <c r="K46" s="169"/>
      <c r="L46" s="171"/>
      <c r="M46" s="169"/>
      <c r="N46" s="163"/>
      <c r="O46" s="55"/>
    </row>
    <row r="47" spans="1:15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5"/>
    </row>
    <row r="48" spans="1:15" s="36" customFormat="1" ht="12.75">
      <c r="A48" s="452" t="s">
        <v>32</v>
      </c>
      <c r="B48" s="452"/>
      <c r="C48" s="452"/>
      <c r="D48" s="453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5"/>
    </row>
    <row r="49" spans="1:14" s="36" customFormat="1" ht="12.75">
      <c r="A49" s="32"/>
      <c r="B49" s="31" t="s">
        <v>33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6" customFormat="1" ht="12.75">
      <c r="A50" s="32"/>
      <c r="B50" s="415" t="s">
        <v>35</v>
      </c>
      <c r="C50" s="415"/>
      <c r="D50" s="415"/>
      <c r="E50" s="416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6" customFormat="1" ht="12.75">
      <c r="A51" s="32"/>
      <c r="B51" s="415" t="s">
        <v>34</v>
      </c>
      <c r="C51" s="415"/>
      <c r="D51" s="415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36" customFormat="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7" ht="14.25">
      <c r="A53" s="29"/>
      <c r="B53" s="29"/>
      <c r="C53" s="29"/>
      <c r="D53" s="29"/>
      <c r="E53" s="29"/>
      <c r="F53" s="29"/>
      <c r="G53" s="29"/>
    </row>
    <row r="54" spans="1:7" ht="14.25">
      <c r="A54" s="29"/>
      <c r="B54" s="29"/>
      <c r="C54" s="29"/>
      <c r="D54" s="29"/>
      <c r="E54" s="29"/>
      <c r="F54" s="29"/>
      <c r="G54" s="29"/>
    </row>
  </sheetData>
  <sheetProtection/>
  <mergeCells count="79"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B51:D51"/>
    <mergeCell ref="A41:A43"/>
    <mergeCell ref="E41:E43"/>
    <mergeCell ref="A44:A46"/>
    <mergeCell ref="E44:E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9:C10"/>
    <mergeCell ref="G9:H9"/>
    <mergeCell ref="G12:G13"/>
    <mergeCell ref="H12:H13"/>
    <mergeCell ref="D9:D10"/>
    <mergeCell ref="E9:E10"/>
    <mergeCell ref="F9:F1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A32:A34"/>
    <mergeCell ref="F41:F43"/>
    <mergeCell ref="F38:F40"/>
    <mergeCell ref="E32:E34"/>
    <mergeCell ref="F32:F34"/>
    <mergeCell ref="F35:F37"/>
    <mergeCell ref="E38:E40"/>
    <mergeCell ref="G36:G37"/>
    <mergeCell ref="H36:H37"/>
    <mergeCell ref="H24:H25"/>
    <mergeCell ref="G27:G28"/>
    <mergeCell ref="G30:G31"/>
    <mergeCell ref="G24:G25"/>
    <mergeCell ref="G33:G34"/>
    <mergeCell ref="H33:H34"/>
    <mergeCell ref="H27:H28"/>
    <mergeCell ref="H30:H31"/>
    <mergeCell ref="G8:N8"/>
    <mergeCell ref="F11:F13"/>
    <mergeCell ref="E8:F8"/>
    <mergeCell ref="H15:H16"/>
    <mergeCell ref="E20:E22"/>
    <mergeCell ref="F20:F22"/>
    <mergeCell ref="E14:E16"/>
    <mergeCell ref="G21:G22"/>
    <mergeCell ref="G18:G19"/>
    <mergeCell ref="G15:G16"/>
    <mergeCell ref="H18:H19"/>
    <mergeCell ref="H21:H22"/>
    <mergeCell ref="F14:F16"/>
    <mergeCell ref="F17:F19"/>
    <mergeCell ref="G44:G45"/>
    <mergeCell ref="H44:H45"/>
    <mergeCell ref="G39:G40"/>
    <mergeCell ref="H39:H40"/>
    <mergeCell ref="G41:G42"/>
    <mergeCell ref="H41:H42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4" customFormat="1" ht="15">
      <c r="A1" s="28" t="s">
        <v>41</v>
      </c>
      <c r="B1" s="26" t="s">
        <v>104</v>
      </c>
      <c r="C1" s="26"/>
      <c r="E1" s="27"/>
      <c r="F1" s="27">
        <v>50476</v>
      </c>
      <c r="G1" s="27"/>
      <c r="H1" s="26" t="s">
        <v>29</v>
      </c>
      <c r="I1" s="26"/>
      <c r="J1" s="26"/>
      <c r="K1" s="27">
        <v>967</v>
      </c>
      <c r="L1" s="27"/>
      <c r="M1" s="27"/>
    </row>
    <row r="2" spans="1:13" s="34" customFormat="1" ht="15">
      <c r="A2" s="26" t="s">
        <v>1</v>
      </c>
      <c r="B2" s="26" t="s">
        <v>92</v>
      </c>
      <c r="C2" s="26"/>
      <c r="E2" s="27"/>
      <c r="F2" s="27">
        <v>50475</v>
      </c>
      <c r="G2" s="27"/>
      <c r="H2" s="26" t="s">
        <v>2</v>
      </c>
      <c r="I2" s="26"/>
      <c r="J2" s="26"/>
      <c r="K2" s="27">
        <v>7</v>
      </c>
      <c r="L2" s="27"/>
      <c r="M2" s="27"/>
    </row>
    <row r="3" spans="1:13" s="34" customFormat="1" ht="15">
      <c r="A3" s="26" t="s">
        <v>0</v>
      </c>
      <c r="B3" s="26" t="s">
        <v>38</v>
      </c>
      <c r="C3" s="26"/>
      <c r="E3" s="27"/>
      <c r="F3" s="27"/>
      <c r="G3" s="27"/>
      <c r="H3" s="26" t="s">
        <v>3</v>
      </c>
      <c r="I3" s="26"/>
      <c r="J3" s="26"/>
      <c r="K3" s="27">
        <v>2</v>
      </c>
      <c r="L3" s="27"/>
      <c r="M3" s="27"/>
    </row>
    <row r="4" spans="1:14" s="34" customFormat="1" ht="15">
      <c r="A4" s="26" t="s">
        <v>4</v>
      </c>
      <c r="B4" s="26">
        <v>162</v>
      </c>
      <c r="C4" s="26"/>
      <c r="D4" s="27"/>
      <c r="E4" s="27"/>
      <c r="F4" s="27"/>
      <c r="G4" s="27"/>
      <c r="H4" s="26" t="s">
        <v>31</v>
      </c>
      <c r="I4" s="26"/>
      <c r="J4" s="26"/>
      <c r="K4" s="42" t="s">
        <v>62</v>
      </c>
      <c r="L4" s="30"/>
      <c r="M4" s="30"/>
      <c r="N4" s="30"/>
    </row>
    <row r="5" spans="1:13" ht="15" thickBot="1">
      <c r="A5" s="25"/>
      <c r="B5" s="25"/>
      <c r="C5" s="25"/>
      <c r="D5" s="25"/>
      <c r="E5" s="25"/>
      <c r="F5" s="25"/>
      <c r="G5" s="25"/>
      <c r="H5" s="25"/>
      <c r="I5" s="25"/>
      <c r="J5" s="44"/>
      <c r="K5" s="44" t="s">
        <v>65</v>
      </c>
      <c r="L5" s="44"/>
      <c r="M5" s="25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386" t="s">
        <v>27</v>
      </c>
      <c r="H9" s="387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7"/>
      <c r="B10" s="478"/>
      <c r="C10" s="406"/>
      <c r="D10" s="375"/>
      <c r="E10" s="476"/>
      <c r="F10" s="375"/>
      <c r="G10" s="17" t="s">
        <v>114</v>
      </c>
      <c r="H10" s="3" t="s">
        <v>9</v>
      </c>
      <c r="I10" s="13" t="s">
        <v>12</v>
      </c>
      <c r="J10" s="14" t="s">
        <v>9</v>
      </c>
      <c r="K10" s="13" t="s">
        <v>10</v>
      </c>
      <c r="L10" s="14" t="s">
        <v>9</v>
      </c>
      <c r="M10" s="13" t="s">
        <v>30</v>
      </c>
      <c r="N10" s="14" t="s">
        <v>9</v>
      </c>
    </row>
    <row r="11" spans="1:14" ht="15.75" customHeight="1" thickTop="1">
      <c r="A11" s="479" t="s">
        <v>16</v>
      </c>
      <c r="B11" s="90" t="s">
        <v>94</v>
      </c>
      <c r="C11" s="201">
        <v>540</v>
      </c>
      <c r="D11" s="202">
        <f>(6.29+3.187+0.437+0.015)*1.075*1.2</f>
        <v>12.808409999999999</v>
      </c>
      <c r="E11" s="376">
        <f>239+6</f>
        <v>245</v>
      </c>
      <c r="F11" s="377">
        <v>52.47</v>
      </c>
      <c r="G11" s="24">
        <v>801.96</v>
      </c>
      <c r="H11" s="209">
        <v>56.19</v>
      </c>
      <c r="I11" s="106"/>
      <c r="J11" s="108"/>
      <c r="K11" s="106"/>
      <c r="L11" s="108"/>
      <c r="M11" s="106"/>
      <c r="N11" s="108"/>
    </row>
    <row r="12" spans="1:14" ht="15.75" customHeight="1">
      <c r="A12" s="480"/>
      <c r="B12" s="93" t="s">
        <v>101</v>
      </c>
      <c r="C12" s="98">
        <v>0</v>
      </c>
      <c r="D12" s="203">
        <f>(4.04+0.797+0.437+0.015)*1.075*1.2</f>
        <v>6.82281</v>
      </c>
      <c r="E12" s="477"/>
      <c r="F12" s="385"/>
      <c r="G12" s="491">
        <v>17600</v>
      </c>
      <c r="H12" s="485">
        <v>6.91</v>
      </c>
      <c r="I12" s="83"/>
      <c r="J12" s="112"/>
      <c r="K12" s="83"/>
      <c r="L12" s="112"/>
      <c r="M12" s="83"/>
      <c r="N12" s="112"/>
    </row>
    <row r="13" spans="1:14" ht="15.75" customHeight="1" thickBot="1">
      <c r="A13" s="480"/>
      <c r="B13" s="93" t="s">
        <v>113</v>
      </c>
      <c r="C13" s="162">
        <v>17.25</v>
      </c>
      <c r="D13" s="205">
        <f>49.291*1.075*1.2</f>
        <v>63.58538999999999</v>
      </c>
      <c r="E13" s="477"/>
      <c r="F13" s="385"/>
      <c r="G13" s="492"/>
      <c r="H13" s="486"/>
      <c r="I13" s="156"/>
      <c r="J13" s="114"/>
      <c r="K13" s="156"/>
      <c r="L13" s="114"/>
      <c r="M13" s="156"/>
      <c r="N13" s="114"/>
    </row>
    <row r="14" spans="1:14" ht="15" customHeight="1" thickTop="1">
      <c r="A14" s="466" t="s">
        <v>17</v>
      </c>
      <c r="B14" s="90" t="s">
        <v>94</v>
      </c>
      <c r="C14" s="181">
        <v>5760</v>
      </c>
      <c r="D14" s="202">
        <f>(6.29+3.485+0.437+0.015)*1.075*1.2</f>
        <v>13.19283</v>
      </c>
      <c r="E14" s="317">
        <v>253</v>
      </c>
      <c r="F14" s="465">
        <v>52.47</v>
      </c>
      <c r="G14" s="24">
        <v>801.96</v>
      </c>
      <c r="H14" s="209">
        <v>56.19</v>
      </c>
      <c r="I14" s="6"/>
      <c r="J14" s="144"/>
      <c r="K14" s="106"/>
      <c r="L14" s="108"/>
      <c r="M14" s="106"/>
      <c r="N14" s="108"/>
    </row>
    <row r="15" spans="1:14" ht="15" customHeight="1">
      <c r="A15" s="466"/>
      <c r="B15" s="93" t="s">
        <v>101</v>
      </c>
      <c r="C15" s="102">
        <v>0</v>
      </c>
      <c r="D15" s="203">
        <f>(4.04+0.871+0.437+0.015)*1.075*1.2</f>
        <v>6.918269999999999</v>
      </c>
      <c r="E15" s="372"/>
      <c r="F15" s="465"/>
      <c r="G15" s="491">
        <v>18191</v>
      </c>
      <c r="H15" s="485">
        <v>6.91</v>
      </c>
      <c r="I15" s="6"/>
      <c r="J15" s="144"/>
      <c r="K15" s="83"/>
      <c r="L15" s="112"/>
      <c r="M15" s="83"/>
      <c r="N15" s="112"/>
    </row>
    <row r="16" spans="1:14" ht="15" customHeight="1" thickBot="1">
      <c r="A16" s="466"/>
      <c r="B16" s="93" t="s">
        <v>113</v>
      </c>
      <c r="C16" s="101">
        <v>17.25</v>
      </c>
      <c r="D16" s="205">
        <f>49.863*1.075*1.2</f>
        <v>64.32327</v>
      </c>
      <c r="E16" s="372"/>
      <c r="F16" s="465"/>
      <c r="G16" s="492"/>
      <c r="H16" s="486"/>
      <c r="I16" s="6"/>
      <c r="J16" s="144"/>
      <c r="K16" s="156"/>
      <c r="L16" s="114"/>
      <c r="M16" s="156"/>
      <c r="N16" s="114"/>
    </row>
    <row r="17" spans="1:14" ht="13.5" thickTop="1">
      <c r="A17" s="466" t="s">
        <v>18</v>
      </c>
      <c r="B17" s="90" t="s">
        <v>94</v>
      </c>
      <c r="C17" s="181"/>
      <c r="D17" s="197"/>
      <c r="E17" s="474"/>
      <c r="F17" s="465"/>
      <c r="G17" s="24"/>
      <c r="H17" s="209"/>
      <c r="I17" s="106"/>
      <c r="J17" s="108"/>
      <c r="K17" s="106"/>
      <c r="L17" s="108"/>
      <c r="M17" s="106"/>
      <c r="N17" s="108"/>
    </row>
    <row r="18" spans="1:14" ht="12.75">
      <c r="A18" s="466"/>
      <c r="B18" s="93" t="s">
        <v>101</v>
      </c>
      <c r="C18" s="102"/>
      <c r="D18" s="198"/>
      <c r="E18" s="474"/>
      <c r="F18" s="465"/>
      <c r="G18" s="483"/>
      <c r="H18" s="485"/>
      <c r="I18" s="83"/>
      <c r="J18" s="112"/>
      <c r="K18" s="83"/>
      <c r="L18" s="112"/>
      <c r="M18" s="83"/>
      <c r="N18" s="112"/>
    </row>
    <row r="19" spans="1:14" ht="13.5" thickBot="1">
      <c r="A19" s="466"/>
      <c r="B19" s="93" t="s">
        <v>113</v>
      </c>
      <c r="C19" s="101"/>
      <c r="D19" s="198"/>
      <c r="E19" s="474"/>
      <c r="F19" s="465"/>
      <c r="G19" s="484"/>
      <c r="H19" s="486"/>
      <c r="I19" s="156"/>
      <c r="J19" s="114"/>
      <c r="K19" s="156"/>
      <c r="L19" s="114"/>
      <c r="M19" s="156"/>
      <c r="N19" s="114"/>
    </row>
    <row r="20" spans="1:14" ht="13.5" thickTop="1">
      <c r="A20" s="463" t="s">
        <v>19</v>
      </c>
      <c r="B20" s="90" t="s">
        <v>94</v>
      </c>
      <c r="C20" s="181"/>
      <c r="D20" s="197"/>
      <c r="E20" s="474"/>
      <c r="F20" s="465"/>
      <c r="G20" s="24"/>
      <c r="H20" s="209"/>
      <c r="I20" s="6"/>
      <c r="J20" s="7"/>
      <c r="K20" s="6"/>
      <c r="L20" s="7"/>
      <c r="M20" s="6"/>
      <c r="N20" s="7"/>
    </row>
    <row r="21" spans="1:14" ht="12.75">
      <c r="A21" s="464"/>
      <c r="B21" s="93" t="s">
        <v>101</v>
      </c>
      <c r="C21" s="102"/>
      <c r="D21" s="198"/>
      <c r="E21" s="474"/>
      <c r="F21" s="465"/>
      <c r="G21" s="483"/>
      <c r="H21" s="485"/>
      <c r="I21" s="6"/>
      <c r="J21" s="7"/>
      <c r="K21" s="6"/>
      <c r="L21" s="7"/>
      <c r="M21" s="6"/>
      <c r="N21" s="7"/>
    </row>
    <row r="22" spans="1:14" ht="13.5" thickBot="1">
      <c r="A22" s="464"/>
      <c r="B22" s="93" t="s">
        <v>113</v>
      </c>
      <c r="C22" s="101"/>
      <c r="D22" s="198"/>
      <c r="E22" s="474"/>
      <c r="F22" s="465"/>
      <c r="G22" s="484"/>
      <c r="H22" s="486"/>
      <c r="I22" s="6"/>
      <c r="J22" s="7"/>
      <c r="K22" s="6"/>
      <c r="L22" s="7"/>
      <c r="M22" s="6"/>
      <c r="N22" s="7"/>
    </row>
    <row r="23" spans="1:14" ht="13.5" thickTop="1">
      <c r="A23" s="463" t="s">
        <v>20</v>
      </c>
      <c r="B23" s="90" t="s">
        <v>94</v>
      </c>
      <c r="C23" s="181"/>
      <c r="D23" s="197"/>
      <c r="E23" s="474"/>
      <c r="F23" s="465"/>
      <c r="G23" s="24"/>
      <c r="H23" s="209"/>
      <c r="I23" s="13"/>
      <c r="J23" s="14"/>
      <c r="K23" s="13"/>
      <c r="L23" s="14"/>
      <c r="M23" s="13"/>
      <c r="N23" s="14"/>
    </row>
    <row r="24" spans="1:14" ht="12.75">
      <c r="A24" s="464"/>
      <c r="B24" s="93" t="s">
        <v>101</v>
      </c>
      <c r="C24" s="102"/>
      <c r="D24" s="198"/>
      <c r="E24" s="474"/>
      <c r="F24" s="465"/>
      <c r="G24" s="483"/>
      <c r="H24" s="485"/>
      <c r="I24" s="6"/>
      <c r="J24" s="7"/>
      <c r="K24" s="6"/>
      <c r="L24" s="7"/>
      <c r="M24" s="6"/>
      <c r="N24" s="7"/>
    </row>
    <row r="25" spans="1:14" ht="13.5" thickBot="1">
      <c r="A25" s="464"/>
      <c r="B25" s="93" t="s">
        <v>113</v>
      </c>
      <c r="C25" s="101"/>
      <c r="D25" s="198"/>
      <c r="E25" s="474"/>
      <c r="F25" s="465"/>
      <c r="G25" s="484"/>
      <c r="H25" s="486"/>
      <c r="I25" s="6"/>
      <c r="J25" s="7"/>
      <c r="K25" s="6"/>
      <c r="L25" s="7"/>
      <c r="M25" s="6"/>
      <c r="N25" s="7"/>
    </row>
    <row r="26" spans="1:14" ht="13.5" thickTop="1">
      <c r="A26" s="463" t="s">
        <v>68</v>
      </c>
      <c r="B26" s="90" t="s">
        <v>94</v>
      </c>
      <c r="C26" s="181"/>
      <c r="D26" s="197"/>
      <c r="E26" s="474"/>
      <c r="F26" s="465"/>
      <c r="G26" s="24"/>
      <c r="H26" s="209"/>
      <c r="I26" s="13"/>
      <c r="J26" s="14"/>
      <c r="K26" s="13"/>
      <c r="L26" s="14"/>
      <c r="M26" s="13"/>
      <c r="N26" s="14"/>
    </row>
    <row r="27" spans="1:14" ht="12.75">
      <c r="A27" s="464"/>
      <c r="B27" s="93" t="s">
        <v>101</v>
      </c>
      <c r="C27" s="102"/>
      <c r="D27" s="198"/>
      <c r="E27" s="474"/>
      <c r="F27" s="465"/>
      <c r="G27" s="483"/>
      <c r="H27" s="485"/>
      <c r="I27" s="6"/>
      <c r="J27" s="7"/>
      <c r="K27" s="6"/>
      <c r="L27" s="7"/>
      <c r="M27" s="6"/>
      <c r="N27" s="7"/>
    </row>
    <row r="28" spans="1:14" ht="13.5" thickBot="1">
      <c r="A28" s="464"/>
      <c r="B28" s="93" t="s">
        <v>113</v>
      </c>
      <c r="C28" s="101"/>
      <c r="D28" s="198"/>
      <c r="E28" s="474"/>
      <c r="F28" s="465"/>
      <c r="G28" s="484"/>
      <c r="H28" s="486"/>
      <c r="I28" s="6"/>
      <c r="J28" s="7"/>
      <c r="K28" s="6"/>
      <c r="L28" s="7"/>
      <c r="M28" s="6"/>
      <c r="N28" s="7"/>
    </row>
    <row r="29" spans="1:14" ht="13.5" thickTop="1">
      <c r="A29" s="463" t="s">
        <v>69</v>
      </c>
      <c r="B29" s="129" t="s">
        <v>94</v>
      </c>
      <c r="C29" s="136"/>
      <c r="D29" s="197"/>
      <c r="E29" s="481"/>
      <c r="F29" s="384"/>
      <c r="G29" s="24"/>
      <c r="H29" s="209"/>
      <c r="I29" s="13"/>
      <c r="J29" s="14"/>
      <c r="K29" s="13"/>
      <c r="L29" s="14"/>
      <c r="M29" s="13"/>
      <c r="N29" s="14"/>
    </row>
    <row r="30" spans="1:14" ht="12.75">
      <c r="A30" s="464"/>
      <c r="B30" s="130" t="s">
        <v>101</v>
      </c>
      <c r="C30" s="78"/>
      <c r="D30" s="198"/>
      <c r="E30" s="482"/>
      <c r="F30" s="487"/>
      <c r="G30" s="483"/>
      <c r="H30" s="485"/>
      <c r="I30" s="6"/>
      <c r="J30" s="7"/>
      <c r="K30" s="6"/>
      <c r="L30" s="7"/>
      <c r="M30" s="6"/>
      <c r="N30" s="7"/>
    </row>
    <row r="31" spans="1:14" ht="13.5" thickBot="1">
      <c r="A31" s="464"/>
      <c r="B31" s="130" t="s">
        <v>113</v>
      </c>
      <c r="C31" s="131"/>
      <c r="D31" s="198"/>
      <c r="E31" s="482"/>
      <c r="F31" s="487"/>
      <c r="G31" s="484"/>
      <c r="H31" s="486"/>
      <c r="I31" s="6"/>
      <c r="J31" s="7"/>
      <c r="K31" s="6"/>
      <c r="L31" s="7"/>
      <c r="M31" s="6"/>
      <c r="N31" s="7"/>
    </row>
    <row r="32" spans="1:14" ht="13.5" thickTop="1">
      <c r="A32" s="463" t="s">
        <v>22</v>
      </c>
      <c r="B32" s="129" t="s">
        <v>94</v>
      </c>
      <c r="C32" s="136"/>
      <c r="D32" s="197"/>
      <c r="E32" s="481"/>
      <c r="F32" s="384"/>
      <c r="G32" s="24"/>
      <c r="H32" s="209"/>
      <c r="I32" s="122"/>
      <c r="J32" s="132"/>
      <c r="K32" s="122"/>
      <c r="L32" s="132"/>
      <c r="M32" s="122"/>
      <c r="N32" s="132"/>
    </row>
    <row r="33" spans="1:14" ht="12.75" customHeight="1">
      <c r="A33" s="464"/>
      <c r="B33" s="130" t="s">
        <v>101</v>
      </c>
      <c r="C33" s="78"/>
      <c r="D33" s="198"/>
      <c r="E33" s="482"/>
      <c r="F33" s="487"/>
      <c r="G33" s="483"/>
      <c r="H33" s="485"/>
      <c r="I33" s="123"/>
      <c r="J33" s="133"/>
      <c r="K33" s="123"/>
      <c r="L33" s="133"/>
      <c r="M33" s="123"/>
      <c r="N33" s="133"/>
    </row>
    <row r="34" spans="1:14" ht="12.75" customHeight="1" thickBot="1">
      <c r="A34" s="464"/>
      <c r="B34" s="130" t="s">
        <v>113</v>
      </c>
      <c r="C34" s="131"/>
      <c r="D34" s="198"/>
      <c r="E34" s="482"/>
      <c r="F34" s="487"/>
      <c r="G34" s="484"/>
      <c r="H34" s="486"/>
      <c r="I34" s="124"/>
      <c r="J34" s="134"/>
      <c r="K34" s="124"/>
      <c r="L34" s="134"/>
      <c r="M34" s="124"/>
      <c r="N34" s="134"/>
    </row>
    <row r="35" spans="1:14" ht="12.75" customHeight="1" thickTop="1">
      <c r="A35" s="463" t="s">
        <v>23</v>
      </c>
      <c r="B35" s="90" t="s">
        <v>94</v>
      </c>
      <c r="C35" s="102"/>
      <c r="D35" s="197"/>
      <c r="E35" s="481"/>
      <c r="F35" s="384"/>
      <c r="G35" s="24"/>
      <c r="H35" s="209"/>
      <c r="I35" s="122"/>
      <c r="J35" s="132"/>
      <c r="K35" s="122"/>
      <c r="L35" s="132"/>
      <c r="M35" s="122"/>
      <c r="N35" s="132"/>
    </row>
    <row r="36" spans="1:14" ht="12.75" customHeight="1">
      <c r="A36" s="464"/>
      <c r="B36" s="93" t="s">
        <v>101</v>
      </c>
      <c r="C36" s="101"/>
      <c r="D36" s="198"/>
      <c r="E36" s="482"/>
      <c r="F36" s="487"/>
      <c r="G36" s="483"/>
      <c r="H36" s="485"/>
      <c r="I36" s="123"/>
      <c r="J36" s="133"/>
      <c r="K36" s="123"/>
      <c r="L36" s="133"/>
      <c r="M36" s="123"/>
      <c r="N36" s="133"/>
    </row>
    <row r="37" spans="1:14" ht="12.75" customHeight="1" thickBot="1">
      <c r="A37" s="464"/>
      <c r="B37" s="93" t="s">
        <v>113</v>
      </c>
      <c r="C37" s="101"/>
      <c r="D37" s="198"/>
      <c r="E37" s="482"/>
      <c r="F37" s="487"/>
      <c r="G37" s="484"/>
      <c r="H37" s="486"/>
      <c r="I37" s="124"/>
      <c r="J37" s="134"/>
      <c r="K37" s="124"/>
      <c r="L37" s="134"/>
      <c r="M37" s="124"/>
      <c r="N37" s="134"/>
    </row>
    <row r="38" spans="1:14" ht="13.5" thickTop="1">
      <c r="A38" s="463" t="s">
        <v>24</v>
      </c>
      <c r="B38" s="129" t="s">
        <v>94</v>
      </c>
      <c r="C38" s="294"/>
      <c r="D38" s="197"/>
      <c r="E38" s="402"/>
      <c r="F38" s="384"/>
      <c r="G38" s="24"/>
      <c r="H38" s="209"/>
      <c r="I38" s="122"/>
      <c r="J38" s="132"/>
      <c r="K38" s="122"/>
      <c r="L38" s="132"/>
      <c r="M38" s="122"/>
      <c r="N38" s="132"/>
    </row>
    <row r="39" spans="1:14" ht="15" customHeight="1">
      <c r="A39" s="464"/>
      <c r="B39" s="130" t="s">
        <v>101</v>
      </c>
      <c r="C39" s="123"/>
      <c r="D39" s="198"/>
      <c r="E39" s="473"/>
      <c r="F39" s="487"/>
      <c r="G39" s="483"/>
      <c r="H39" s="485"/>
      <c r="I39" s="123"/>
      <c r="J39" s="133"/>
      <c r="K39" s="123"/>
      <c r="L39" s="133"/>
      <c r="M39" s="123"/>
      <c r="N39" s="133"/>
    </row>
    <row r="40" spans="1:14" ht="15" customHeight="1" thickBot="1">
      <c r="A40" s="464"/>
      <c r="B40" s="130" t="s">
        <v>113</v>
      </c>
      <c r="C40" s="123"/>
      <c r="D40" s="198"/>
      <c r="E40" s="473"/>
      <c r="F40" s="487"/>
      <c r="G40" s="484"/>
      <c r="H40" s="486"/>
      <c r="I40" s="124"/>
      <c r="J40" s="134"/>
      <c r="K40" s="124"/>
      <c r="L40" s="134"/>
      <c r="M40" s="124"/>
      <c r="N40" s="134"/>
    </row>
    <row r="41" spans="1:14" ht="12.75">
      <c r="A41" s="463" t="s">
        <v>25</v>
      </c>
      <c r="B41" s="129" t="s">
        <v>94</v>
      </c>
      <c r="C41" s="295"/>
      <c r="D41" s="197"/>
      <c r="E41" s="402"/>
      <c r="F41" s="384"/>
      <c r="G41" s="345"/>
      <c r="H41" s="329"/>
      <c r="I41" s="122"/>
      <c r="J41" s="132"/>
      <c r="K41" s="122"/>
      <c r="L41" s="132"/>
      <c r="M41" s="122"/>
      <c r="N41" s="132"/>
    </row>
    <row r="42" spans="1:14" ht="15" customHeight="1">
      <c r="A42" s="464"/>
      <c r="B42" s="130" t="s">
        <v>101</v>
      </c>
      <c r="C42" s="144"/>
      <c r="D42" s="198"/>
      <c r="E42" s="473"/>
      <c r="F42" s="487"/>
      <c r="G42" s="328"/>
      <c r="H42" s="330"/>
      <c r="I42" s="123"/>
      <c r="J42" s="133"/>
      <c r="K42" s="123"/>
      <c r="L42" s="133"/>
      <c r="M42" s="123"/>
      <c r="N42" s="133"/>
    </row>
    <row r="43" spans="1:14" ht="15" customHeight="1" thickBot="1">
      <c r="A43" s="464"/>
      <c r="B43" s="130" t="s">
        <v>113</v>
      </c>
      <c r="C43" s="303"/>
      <c r="D43" s="198"/>
      <c r="E43" s="473"/>
      <c r="F43" s="487"/>
      <c r="G43" s="210"/>
      <c r="H43" s="211"/>
      <c r="I43" s="124"/>
      <c r="J43" s="134"/>
      <c r="K43" s="124"/>
      <c r="L43" s="134"/>
      <c r="M43" s="124"/>
      <c r="N43" s="134"/>
    </row>
    <row r="44" spans="1:14" ht="12.75">
      <c r="A44" s="467" t="s">
        <v>26</v>
      </c>
      <c r="B44" s="129" t="s">
        <v>94</v>
      </c>
      <c r="C44" s="304"/>
      <c r="D44" s="197"/>
      <c r="E44" s="470"/>
      <c r="F44" s="488"/>
      <c r="G44" s="345"/>
      <c r="H44" s="329"/>
      <c r="I44" s="122"/>
      <c r="J44" s="132"/>
      <c r="K44" s="122"/>
      <c r="L44" s="132"/>
      <c r="M44" s="122"/>
      <c r="N44" s="132"/>
    </row>
    <row r="45" spans="1:14" ht="15" customHeight="1">
      <c r="A45" s="468"/>
      <c r="B45" s="130" t="s">
        <v>101</v>
      </c>
      <c r="C45" s="305"/>
      <c r="D45" s="198"/>
      <c r="E45" s="471"/>
      <c r="F45" s="489"/>
      <c r="G45" s="328"/>
      <c r="H45" s="330"/>
      <c r="I45" s="123"/>
      <c r="J45" s="133"/>
      <c r="K45" s="123"/>
      <c r="L45" s="133"/>
      <c r="M45" s="123"/>
      <c r="N45" s="133"/>
    </row>
    <row r="46" spans="1:14" ht="15" customHeight="1" thickBot="1">
      <c r="A46" s="469"/>
      <c r="B46" s="204" t="s">
        <v>113</v>
      </c>
      <c r="C46" s="306"/>
      <c r="D46" s="198"/>
      <c r="E46" s="472"/>
      <c r="F46" s="490"/>
      <c r="G46" s="210"/>
      <c r="H46" s="211"/>
      <c r="I46" s="124"/>
      <c r="J46" s="134"/>
      <c r="K46" s="124"/>
      <c r="L46" s="134"/>
      <c r="M46" s="124"/>
      <c r="N46" s="134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6" customFormat="1" ht="12.75">
      <c r="A48" s="415" t="s">
        <v>32</v>
      </c>
      <c r="B48" s="415"/>
      <c r="C48" s="415"/>
      <c r="D48" s="416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6" customFormat="1" ht="12.75">
      <c r="A49" s="32"/>
      <c r="B49" s="31" t="s">
        <v>33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6" customFormat="1" ht="12.75">
      <c r="A50" s="32"/>
      <c r="B50" s="415" t="s">
        <v>35</v>
      </c>
      <c r="C50" s="415"/>
      <c r="D50" s="415"/>
      <c r="E50" s="416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6" customFormat="1" ht="12.75">
      <c r="A51" s="32"/>
      <c r="B51" s="415" t="s">
        <v>34</v>
      </c>
      <c r="C51" s="415"/>
      <c r="D51" s="415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4.25">
      <c r="A52" s="25"/>
      <c r="B52" s="25"/>
      <c r="C52" s="25"/>
      <c r="D52" s="25"/>
      <c r="E52" s="25"/>
      <c r="F52" s="25"/>
      <c r="G52" s="25"/>
      <c r="H52" s="1"/>
      <c r="I52" s="1"/>
      <c r="J52" s="1"/>
      <c r="K52" s="1"/>
      <c r="L52" s="1"/>
      <c r="M52" s="1"/>
      <c r="N52" s="1"/>
    </row>
  </sheetData>
  <sheetProtection/>
  <mergeCells count="76">
    <mergeCell ref="H33:H34"/>
    <mergeCell ref="G24:G25"/>
    <mergeCell ref="G27:G28"/>
    <mergeCell ref="H27:H28"/>
    <mergeCell ref="G30:G31"/>
    <mergeCell ref="H30:H31"/>
    <mergeCell ref="H24:H25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G44:G45"/>
    <mergeCell ref="H44:H45"/>
    <mergeCell ref="G41:G42"/>
    <mergeCell ref="G39:G40"/>
    <mergeCell ref="H39:H40"/>
    <mergeCell ref="H41:H42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29" customFormat="1" ht="15">
      <c r="A1" s="28" t="s">
        <v>41</v>
      </c>
      <c r="B1" s="26" t="s">
        <v>46</v>
      </c>
      <c r="C1" s="26"/>
      <c r="D1" s="27"/>
      <c r="E1" s="27">
        <v>50190</v>
      </c>
      <c r="F1" s="27"/>
      <c r="G1" s="27"/>
      <c r="H1" s="26" t="s">
        <v>29</v>
      </c>
      <c r="I1" s="26"/>
      <c r="J1" s="26"/>
      <c r="K1" s="27">
        <v>946</v>
      </c>
      <c r="L1" s="27"/>
      <c r="M1" s="25"/>
    </row>
    <row r="2" spans="1:13" s="29" customFormat="1" ht="15">
      <c r="A2" s="26" t="s">
        <v>1</v>
      </c>
      <c r="B2" s="26" t="s">
        <v>54</v>
      </c>
      <c r="C2" s="26"/>
      <c r="D2" s="27"/>
      <c r="E2" s="27"/>
      <c r="F2" s="27"/>
      <c r="G2" s="27"/>
      <c r="H2" s="26" t="s">
        <v>2</v>
      </c>
      <c r="I2" s="26"/>
      <c r="J2" s="26"/>
      <c r="K2" s="27">
        <v>7</v>
      </c>
      <c r="L2" s="27"/>
      <c r="M2" s="25"/>
    </row>
    <row r="3" spans="1:13" s="29" customFormat="1" ht="15">
      <c r="A3" s="26" t="s">
        <v>0</v>
      </c>
      <c r="B3" s="26" t="s">
        <v>38</v>
      </c>
      <c r="C3" s="26"/>
      <c r="D3" s="27"/>
      <c r="E3" s="27"/>
      <c r="F3" s="27"/>
      <c r="G3" s="27"/>
      <c r="H3" s="26" t="s">
        <v>3</v>
      </c>
      <c r="I3" s="26"/>
      <c r="J3" s="26"/>
      <c r="K3" s="27">
        <v>3</v>
      </c>
      <c r="L3" s="27"/>
      <c r="M3" s="25"/>
    </row>
    <row r="4" spans="1:14" s="29" customFormat="1" ht="15">
      <c r="A4" s="26" t="s">
        <v>4</v>
      </c>
      <c r="B4" s="26">
        <v>184</v>
      </c>
      <c r="C4" s="26"/>
      <c r="D4" s="27"/>
      <c r="E4" s="27"/>
      <c r="F4" s="27"/>
      <c r="G4" s="27"/>
      <c r="H4" s="26" t="s">
        <v>31</v>
      </c>
      <c r="I4" s="26"/>
      <c r="J4" s="26"/>
      <c r="K4" s="42" t="s">
        <v>62</v>
      </c>
      <c r="L4" s="30"/>
      <c r="M4" s="30"/>
      <c r="N4" s="30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4"/>
      <c r="K5" s="44" t="s">
        <v>65</v>
      </c>
      <c r="L5" s="44"/>
      <c r="M5" s="1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386" t="s">
        <v>27</v>
      </c>
      <c r="H9" s="387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7"/>
      <c r="B10" s="413"/>
      <c r="C10" s="473"/>
      <c r="D10" s="487"/>
      <c r="E10" s="476"/>
      <c r="F10" s="375"/>
      <c r="G10" s="17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80" t="s">
        <v>16</v>
      </c>
      <c r="B11" s="279" t="s">
        <v>94</v>
      </c>
      <c r="C11" s="216">
        <v>660</v>
      </c>
      <c r="D11" s="217">
        <f>(5.66+2.789+0.437+0.015)*1.075*1.2</f>
        <v>11.482289999999999</v>
      </c>
      <c r="E11" s="499">
        <v>13</v>
      </c>
      <c r="F11" s="500">
        <v>52.47</v>
      </c>
      <c r="G11" s="223">
        <v>846.5</v>
      </c>
      <c r="H11" s="218">
        <v>56.19</v>
      </c>
      <c r="I11" s="6"/>
      <c r="J11" s="7"/>
      <c r="K11" s="6"/>
      <c r="L11" s="7"/>
      <c r="M11" s="6"/>
      <c r="N11" s="7"/>
    </row>
    <row r="12" spans="1:14" ht="15" customHeight="1" thickBot="1">
      <c r="A12" s="408"/>
      <c r="B12" s="91" t="s">
        <v>111</v>
      </c>
      <c r="C12" s="219">
        <v>17.25</v>
      </c>
      <c r="D12" s="220">
        <f>49.291*1.075*1.2</f>
        <v>63.58538999999999</v>
      </c>
      <c r="E12" s="410"/>
      <c r="F12" s="496"/>
      <c r="G12" s="311">
        <v>27921</v>
      </c>
      <c r="H12" s="221">
        <v>6.91</v>
      </c>
      <c r="I12" s="6"/>
      <c r="J12" s="7"/>
      <c r="K12" s="6"/>
      <c r="L12" s="7"/>
      <c r="M12" s="6"/>
      <c r="N12" s="7"/>
    </row>
    <row r="13" spans="1:14" ht="15" customHeight="1">
      <c r="A13" s="404" t="s">
        <v>17</v>
      </c>
      <c r="B13" s="90" t="s">
        <v>94</v>
      </c>
      <c r="C13" s="119">
        <v>0</v>
      </c>
      <c r="D13" s="217">
        <f>(5.66+3.049+0.437+0.015)*1.075*1.2</f>
        <v>11.817689999999999</v>
      </c>
      <c r="E13" s="409">
        <v>125</v>
      </c>
      <c r="F13" s="497">
        <v>52.47</v>
      </c>
      <c r="G13" s="223">
        <v>846.5</v>
      </c>
      <c r="H13" s="218">
        <v>56.19</v>
      </c>
      <c r="I13" s="13"/>
      <c r="J13" s="14"/>
      <c r="K13" s="13"/>
      <c r="L13" s="14"/>
      <c r="M13" s="13"/>
      <c r="N13" s="14"/>
    </row>
    <row r="14" spans="1:14" ht="15" customHeight="1" thickBot="1">
      <c r="A14" s="408"/>
      <c r="B14" s="91" t="s">
        <v>111</v>
      </c>
      <c r="C14" s="219">
        <v>17.25</v>
      </c>
      <c r="D14" s="220">
        <f>49.863*1.075*1.2</f>
        <v>64.32327</v>
      </c>
      <c r="E14" s="410"/>
      <c r="F14" s="498"/>
      <c r="G14" s="311">
        <v>27162</v>
      </c>
      <c r="H14" s="221">
        <v>6.91</v>
      </c>
      <c r="I14" s="20"/>
      <c r="J14" s="21"/>
      <c r="K14" s="20"/>
      <c r="L14" s="21"/>
      <c r="M14" s="20"/>
      <c r="N14" s="21"/>
    </row>
    <row r="15" spans="1:14" ht="15" customHeight="1">
      <c r="A15" s="404" t="s">
        <v>18</v>
      </c>
      <c r="B15" s="90" t="s">
        <v>94</v>
      </c>
      <c r="C15" s="119"/>
      <c r="D15" s="217"/>
      <c r="E15" s="409"/>
      <c r="F15" s="497"/>
      <c r="G15" s="223"/>
      <c r="H15" s="218"/>
      <c r="I15" s="13"/>
      <c r="J15" s="14"/>
      <c r="K15" s="13"/>
      <c r="L15" s="14"/>
      <c r="M15" s="13"/>
      <c r="N15" s="14"/>
    </row>
    <row r="16" spans="1:14" ht="15" customHeight="1" thickBot="1">
      <c r="A16" s="408"/>
      <c r="B16" s="91" t="s">
        <v>111</v>
      </c>
      <c r="C16" s="219"/>
      <c r="D16" s="220"/>
      <c r="E16" s="410"/>
      <c r="F16" s="498"/>
      <c r="G16" s="222"/>
      <c r="H16" s="221"/>
      <c r="I16" s="20"/>
      <c r="J16" s="21"/>
      <c r="K16" s="20"/>
      <c r="L16" s="21"/>
      <c r="M16" s="20"/>
      <c r="N16" s="21"/>
    </row>
    <row r="17" spans="1:14" ht="15" customHeight="1">
      <c r="A17" s="404" t="s">
        <v>19</v>
      </c>
      <c r="B17" s="90" t="s">
        <v>94</v>
      </c>
      <c r="C17" s="119"/>
      <c r="D17" s="217"/>
      <c r="E17" s="409"/>
      <c r="F17" s="497"/>
      <c r="G17" s="223"/>
      <c r="H17" s="218"/>
      <c r="I17" s="13"/>
      <c r="J17" s="14"/>
      <c r="K17" s="13"/>
      <c r="L17" s="14"/>
      <c r="M17" s="13"/>
      <c r="N17" s="14"/>
    </row>
    <row r="18" spans="1:14" ht="13.5" thickBot="1">
      <c r="A18" s="408"/>
      <c r="B18" s="91" t="s">
        <v>111</v>
      </c>
      <c r="C18" s="219"/>
      <c r="D18" s="220"/>
      <c r="E18" s="410"/>
      <c r="F18" s="498"/>
      <c r="G18" s="222"/>
      <c r="H18" s="221"/>
      <c r="I18" s="20"/>
      <c r="J18" s="21"/>
      <c r="K18" s="20"/>
      <c r="L18" s="21"/>
      <c r="M18" s="20"/>
      <c r="N18" s="21"/>
    </row>
    <row r="19" spans="1:14" ht="12.75">
      <c r="A19" s="404" t="s">
        <v>20</v>
      </c>
      <c r="B19" s="90" t="s">
        <v>94</v>
      </c>
      <c r="C19" s="119"/>
      <c r="D19" s="217"/>
      <c r="E19" s="409"/>
      <c r="F19" s="497"/>
      <c r="G19" s="223"/>
      <c r="H19" s="218"/>
      <c r="I19" s="13"/>
      <c r="J19" s="14"/>
      <c r="K19" s="13"/>
      <c r="L19" s="14"/>
      <c r="M19" s="13"/>
      <c r="N19" s="14"/>
    </row>
    <row r="20" spans="1:14" ht="13.5" thickBot="1">
      <c r="A20" s="408"/>
      <c r="B20" s="91" t="s">
        <v>111</v>
      </c>
      <c r="C20" s="219"/>
      <c r="D20" s="220"/>
      <c r="E20" s="410"/>
      <c r="F20" s="498"/>
      <c r="G20" s="222"/>
      <c r="H20" s="221"/>
      <c r="I20" s="20"/>
      <c r="J20" s="21"/>
      <c r="K20" s="20"/>
      <c r="L20" s="21"/>
      <c r="M20" s="20"/>
      <c r="N20" s="21"/>
    </row>
    <row r="21" spans="1:14" ht="12.75">
      <c r="A21" s="404" t="s">
        <v>68</v>
      </c>
      <c r="B21" s="90" t="s">
        <v>94</v>
      </c>
      <c r="C21" s="119"/>
      <c r="D21" s="217"/>
      <c r="E21" s="409"/>
      <c r="F21" s="497"/>
      <c r="G21" s="223"/>
      <c r="H21" s="218"/>
      <c r="I21" s="13"/>
      <c r="J21" s="14"/>
      <c r="K21" s="13"/>
      <c r="L21" s="14"/>
      <c r="M21" s="13"/>
      <c r="N21" s="14"/>
    </row>
    <row r="22" spans="1:14" ht="13.5" thickBot="1">
      <c r="A22" s="408"/>
      <c r="B22" s="91" t="s">
        <v>111</v>
      </c>
      <c r="C22" s="219"/>
      <c r="D22" s="220"/>
      <c r="E22" s="410"/>
      <c r="F22" s="498"/>
      <c r="G22" s="222"/>
      <c r="H22" s="221"/>
      <c r="I22" s="20"/>
      <c r="J22" s="21"/>
      <c r="K22" s="20"/>
      <c r="L22" s="21"/>
      <c r="M22" s="20"/>
      <c r="N22" s="21"/>
    </row>
    <row r="23" spans="1:14" ht="12.75">
      <c r="A23" s="404" t="s">
        <v>69</v>
      </c>
      <c r="B23" s="90" t="s">
        <v>94</v>
      </c>
      <c r="C23" s="119"/>
      <c r="D23" s="217"/>
      <c r="E23" s="409"/>
      <c r="F23" s="494"/>
      <c r="G23" s="223"/>
      <c r="H23" s="218"/>
      <c r="I23" s="13"/>
      <c r="J23" s="14"/>
      <c r="K23" s="13"/>
      <c r="L23" s="14"/>
      <c r="M23" s="13"/>
      <c r="N23" s="14"/>
    </row>
    <row r="24" spans="1:14" ht="13.5" thickBot="1">
      <c r="A24" s="408"/>
      <c r="B24" s="91" t="s">
        <v>111</v>
      </c>
      <c r="C24" s="219"/>
      <c r="D24" s="220"/>
      <c r="E24" s="410"/>
      <c r="F24" s="496"/>
      <c r="G24" s="222"/>
      <c r="H24" s="221"/>
      <c r="I24" s="20"/>
      <c r="J24" s="21"/>
      <c r="K24" s="20"/>
      <c r="L24" s="21"/>
      <c r="M24" s="20"/>
      <c r="N24" s="21"/>
    </row>
    <row r="25" spans="1:14" ht="15.75" customHeight="1">
      <c r="A25" s="404" t="s">
        <v>22</v>
      </c>
      <c r="B25" s="90" t="s">
        <v>94</v>
      </c>
      <c r="C25" s="119"/>
      <c r="D25" s="217"/>
      <c r="E25" s="409"/>
      <c r="F25" s="494"/>
      <c r="G25" s="223"/>
      <c r="H25" s="218"/>
      <c r="I25" s="20"/>
      <c r="J25" s="21"/>
      <c r="K25" s="20"/>
      <c r="L25" s="21"/>
      <c r="M25" s="20"/>
      <c r="N25" s="21"/>
    </row>
    <row r="26" spans="1:14" ht="15" customHeight="1" thickBot="1">
      <c r="A26" s="408"/>
      <c r="B26" s="91" t="s">
        <v>111</v>
      </c>
      <c r="C26" s="219"/>
      <c r="D26" s="220"/>
      <c r="E26" s="410"/>
      <c r="F26" s="496"/>
      <c r="G26" s="222"/>
      <c r="H26" s="221"/>
      <c r="I26" s="4"/>
      <c r="J26" s="5"/>
      <c r="K26" s="4"/>
      <c r="L26" s="5"/>
      <c r="M26" s="4"/>
      <c r="N26" s="5"/>
    </row>
    <row r="27" spans="1:14" ht="12.75">
      <c r="A27" s="404" t="s">
        <v>23</v>
      </c>
      <c r="B27" s="90" t="s">
        <v>94</v>
      </c>
      <c r="C27" s="119"/>
      <c r="D27" s="297"/>
      <c r="E27" s="409"/>
      <c r="F27" s="494"/>
      <c r="G27" s="223"/>
      <c r="H27" s="218"/>
      <c r="I27" s="4"/>
      <c r="J27" s="5"/>
      <c r="K27" s="4"/>
      <c r="L27" s="5"/>
      <c r="M27" s="4"/>
      <c r="N27" s="5"/>
    </row>
    <row r="28" spans="1:14" ht="13.5" thickBot="1">
      <c r="A28" s="408"/>
      <c r="B28" s="91" t="s">
        <v>111</v>
      </c>
      <c r="C28" s="219"/>
      <c r="D28" s="298"/>
      <c r="E28" s="410"/>
      <c r="F28" s="496"/>
      <c r="G28" s="222"/>
      <c r="H28" s="221"/>
      <c r="I28" s="4"/>
      <c r="J28" s="5"/>
      <c r="K28" s="4"/>
      <c r="L28" s="5"/>
      <c r="M28" s="4"/>
      <c r="N28" s="5"/>
    </row>
    <row r="29" spans="1:14" ht="12.75">
      <c r="A29" s="404" t="s">
        <v>24</v>
      </c>
      <c r="B29" s="90" t="s">
        <v>94</v>
      </c>
      <c r="C29" s="119"/>
      <c r="D29" s="297"/>
      <c r="E29" s="409"/>
      <c r="F29" s="494"/>
      <c r="G29" s="223"/>
      <c r="H29" s="218"/>
      <c r="I29" s="4"/>
      <c r="J29" s="5"/>
      <c r="K29" s="4"/>
      <c r="L29" s="5"/>
      <c r="M29" s="4"/>
      <c r="N29" s="5"/>
    </row>
    <row r="30" spans="1:14" ht="13.5" thickBot="1">
      <c r="A30" s="408"/>
      <c r="B30" s="91" t="s">
        <v>111</v>
      </c>
      <c r="C30" s="219"/>
      <c r="D30" s="298"/>
      <c r="E30" s="410"/>
      <c r="F30" s="496"/>
      <c r="G30" s="222"/>
      <c r="H30" s="221"/>
      <c r="I30" s="4"/>
      <c r="J30" s="5"/>
      <c r="K30" s="4"/>
      <c r="L30" s="5"/>
      <c r="M30" s="4"/>
      <c r="N30" s="5"/>
    </row>
    <row r="31" spans="1:14" ht="12.75">
      <c r="A31" s="404" t="s">
        <v>25</v>
      </c>
      <c r="B31" s="90" t="s">
        <v>94</v>
      </c>
      <c r="C31" s="119"/>
      <c r="D31" s="297"/>
      <c r="E31" s="409"/>
      <c r="F31" s="494"/>
      <c r="G31" s="223"/>
      <c r="H31" s="218"/>
      <c r="I31" s="4"/>
      <c r="J31" s="5"/>
      <c r="K31" s="4"/>
      <c r="L31" s="5"/>
      <c r="M31" s="4"/>
      <c r="N31" s="5"/>
    </row>
    <row r="32" spans="1:14" ht="13.5" thickBot="1">
      <c r="A32" s="408"/>
      <c r="B32" s="91" t="s">
        <v>111</v>
      </c>
      <c r="C32" s="219"/>
      <c r="D32" s="298"/>
      <c r="E32" s="410"/>
      <c r="F32" s="496"/>
      <c r="G32" s="222"/>
      <c r="H32" s="221"/>
      <c r="I32" s="4"/>
      <c r="J32" s="5"/>
      <c r="K32" s="4"/>
      <c r="L32" s="5"/>
      <c r="M32" s="4"/>
      <c r="N32" s="5"/>
    </row>
    <row r="33" spans="1:14" ht="12.75">
      <c r="A33" s="404" t="s">
        <v>26</v>
      </c>
      <c r="B33" s="90" t="s">
        <v>94</v>
      </c>
      <c r="C33" s="301"/>
      <c r="D33" s="297"/>
      <c r="E33" s="409"/>
      <c r="F33" s="494"/>
      <c r="G33" s="223"/>
      <c r="H33" s="218"/>
      <c r="I33" s="13"/>
      <c r="J33" s="14"/>
      <c r="K33" s="13"/>
      <c r="L33" s="14"/>
      <c r="M33" s="13"/>
      <c r="N33" s="14"/>
    </row>
    <row r="34" spans="1:14" ht="13.5" thickBot="1">
      <c r="A34" s="405"/>
      <c r="B34" s="91" t="s">
        <v>111</v>
      </c>
      <c r="C34" s="302"/>
      <c r="D34" s="298"/>
      <c r="E34" s="493"/>
      <c r="F34" s="495"/>
      <c r="G34" s="222"/>
      <c r="H34" s="221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6" customFormat="1" ht="12.75">
      <c r="A36" s="415" t="s">
        <v>32</v>
      </c>
      <c r="B36" s="415"/>
      <c r="C36" s="415"/>
      <c r="D36" s="416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6" customFormat="1" ht="12.75">
      <c r="A37" s="32"/>
      <c r="B37" s="31" t="s">
        <v>33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6" customFormat="1" ht="12.75">
      <c r="A38" s="32"/>
      <c r="B38" s="415" t="s">
        <v>35</v>
      </c>
      <c r="C38" s="415"/>
      <c r="D38" s="415"/>
      <c r="E38" s="416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6" customFormat="1" ht="12.75">
      <c r="A39" s="32"/>
      <c r="B39" s="415" t="s">
        <v>34</v>
      </c>
      <c r="C39" s="415"/>
      <c r="D39" s="415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4.25">
      <c r="A40" s="25"/>
      <c r="B40" s="25"/>
      <c r="C40" s="25"/>
      <c r="D40" s="25"/>
      <c r="E40" s="25"/>
      <c r="F40" s="25"/>
      <c r="G40" s="25"/>
      <c r="H40" s="25"/>
      <c r="I40" s="1"/>
      <c r="J40" s="1"/>
      <c r="K40" s="1"/>
      <c r="L40" s="1"/>
      <c r="M40" s="1"/>
      <c r="N40" s="1"/>
    </row>
    <row r="41" spans="1:8" ht="14.25">
      <c r="A41" s="29"/>
      <c r="B41" s="29"/>
      <c r="C41" s="29"/>
      <c r="D41" s="29"/>
      <c r="E41" s="29"/>
      <c r="F41" s="29"/>
      <c r="G41" s="29"/>
      <c r="H41" s="29"/>
    </row>
    <row r="42" spans="1:8" ht="14.25">
      <c r="A42" s="29"/>
      <c r="B42" s="29"/>
      <c r="C42" s="29"/>
      <c r="D42" s="29"/>
      <c r="E42" s="29"/>
      <c r="F42" s="29"/>
      <c r="G42" s="29"/>
      <c r="H42" s="29"/>
    </row>
    <row r="43" spans="1:8" ht="14.25">
      <c r="A43" s="29"/>
      <c r="B43" s="29"/>
      <c r="C43" s="29"/>
      <c r="D43" s="29"/>
      <c r="E43" s="29"/>
      <c r="F43" s="29"/>
      <c r="G43" s="29"/>
      <c r="H43" s="29"/>
    </row>
    <row r="44" spans="1:8" ht="14.25">
      <c r="A44" s="29"/>
      <c r="B44" s="29"/>
      <c r="C44" s="29"/>
      <c r="D44" s="29"/>
      <c r="E44" s="29"/>
      <c r="F44" s="29"/>
      <c r="G44" s="29"/>
      <c r="H44" s="29"/>
    </row>
    <row r="45" spans="1:8" ht="14.25">
      <c r="A45" s="29"/>
      <c r="B45" s="29"/>
      <c r="C45" s="29"/>
      <c r="D45" s="29"/>
      <c r="E45" s="29"/>
      <c r="F45" s="29"/>
      <c r="G45" s="29"/>
      <c r="H45" s="29"/>
    </row>
  </sheetData>
  <sheetProtection/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E17" sqref="E17:E19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8" t="s">
        <v>41</v>
      </c>
      <c r="B1" s="26" t="s">
        <v>44</v>
      </c>
      <c r="C1" s="26"/>
      <c r="E1" s="27">
        <v>50789</v>
      </c>
      <c r="F1" s="27"/>
      <c r="G1" s="27"/>
      <c r="H1" s="27"/>
      <c r="I1" s="504" t="s">
        <v>29</v>
      </c>
      <c r="J1" s="504"/>
      <c r="K1" s="504"/>
      <c r="L1" s="37">
        <v>1122</v>
      </c>
      <c r="M1" s="27"/>
      <c r="N1" s="25"/>
      <c r="O1" s="29"/>
    </row>
    <row r="2" spans="1:15" ht="15">
      <c r="A2" s="26" t="s">
        <v>1</v>
      </c>
      <c r="B2" s="26" t="s">
        <v>53</v>
      </c>
      <c r="C2" s="26"/>
      <c r="D2" s="27"/>
      <c r="E2" s="27"/>
      <c r="F2" s="27"/>
      <c r="G2" s="27"/>
      <c r="H2" s="27"/>
      <c r="I2" s="504" t="s">
        <v>2</v>
      </c>
      <c r="J2" s="504"/>
      <c r="K2" s="504"/>
      <c r="L2" s="27">
        <v>9</v>
      </c>
      <c r="M2" s="27"/>
      <c r="N2" s="25"/>
      <c r="O2" s="29"/>
    </row>
    <row r="3" spans="1:15" ht="15">
      <c r="A3" s="26" t="s">
        <v>0</v>
      </c>
      <c r="B3" s="26" t="s">
        <v>38</v>
      </c>
      <c r="C3" s="26"/>
      <c r="D3" s="27"/>
      <c r="E3" s="27"/>
      <c r="F3" s="27"/>
      <c r="G3" s="27"/>
      <c r="H3" s="27"/>
      <c r="I3" s="504" t="s">
        <v>3</v>
      </c>
      <c r="J3" s="504"/>
      <c r="K3" s="504"/>
      <c r="L3" s="27">
        <v>2</v>
      </c>
      <c r="M3" s="27"/>
      <c r="N3" s="25"/>
      <c r="O3" s="29"/>
    </row>
    <row r="4" spans="1:14" ht="15">
      <c r="A4" s="26" t="s">
        <v>4</v>
      </c>
      <c r="B4" s="26">
        <v>212</v>
      </c>
      <c r="C4" s="26"/>
      <c r="D4" s="27"/>
      <c r="E4" s="27"/>
      <c r="F4" s="27"/>
      <c r="G4" s="27"/>
      <c r="H4" s="26" t="s">
        <v>31</v>
      </c>
      <c r="I4" s="26"/>
      <c r="J4" s="26"/>
      <c r="K4" s="42" t="s">
        <v>62</v>
      </c>
      <c r="L4" s="30"/>
      <c r="M4" s="30"/>
      <c r="N4" s="30"/>
    </row>
    <row r="5" spans="1:14" ht="15.75" thickBot="1">
      <c r="A5" s="27"/>
      <c r="B5" s="27"/>
      <c r="C5" s="27"/>
      <c r="D5" s="27"/>
      <c r="E5" s="27"/>
      <c r="F5" s="27"/>
      <c r="G5" s="27"/>
      <c r="H5" s="27"/>
      <c r="I5" s="27"/>
      <c r="J5" s="44"/>
      <c r="K5" s="44" t="s">
        <v>65</v>
      </c>
      <c r="L5" s="44"/>
      <c r="M5" s="25"/>
      <c r="N5" s="29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386" t="s">
        <v>27</v>
      </c>
      <c r="H9" s="387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7"/>
      <c r="B10" s="478"/>
      <c r="C10" s="406"/>
      <c r="D10" s="375"/>
      <c r="E10" s="476"/>
      <c r="F10" s="375"/>
      <c r="G10" s="17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0" t="s">
        <v>94</v>
      </c>
      <c r="C11" s="201">
        <v>1950</v>
      </c>
      <c r="D11" s="202">
        <f>(6.29+3.187+0.437+0.015)*1.075*1.2</f>
        <v>12.808409999999999</v>
      </c>
      <c r="E11" s="475">
        <f>233</f>
        <v>233</v>
      </c>
      <c r="F11" s="399">
        <v>52.47</v>
      </c>
      <c r="G11" s="24">
        <v>717.85</v>
      </c>
      <c r="H11" s="14">
        <v>56.19</v>
      </c>
      <c r="I11" s="6"/>
      <c r="J11" s="7"/>
      <c r="K11" s="6"/>
      <c r="L11" s="7"/>
      <c r="M11" s="6"/>
      <c r="N11" s="7"/>
    </row>
    <row r="12" spans="1:14" ht="15.75" customHeight="1">
      <c r="A12" s="464"/>
      <c r="B12" s="93" t="s">
        <v>101</v>
      </c>
      <c r="C12" s="98">
        <v>0</v>
      </c>
      <c r="D12" s="203">
        <f>(4.04+0.797+0.437+0.015)*1.075*1.2</f>
        <v>6.82281</v>
      </c>
      <c r="E12" s="482"/>
      <c r="F12" s="487"/>
      <c r="G12" s="491">
        <v>36630</v>
      </c>
      <c r="H12" s="487">
        <v>6.91</v>
      </c>
      <c r="I12" s="6"/>
      <c r="J12" s="7"/>
      <c r="K12" s="6"/>
      <c r="L12" s="7"/>
      <c r="M12" s="6"/>
      <c r="N12" s="7"/>
    </row>
    <row r="13" spans="1:14" ht="15.75" customHeight="1" thickBot="1">
      <c r="A13" s="464"/>
      <c r="B13" s="93" t="s">
        <v>113</v>
      </c>
      <c r="C13" s="162">
        <v>17.25</v>
      </c>
      <c r="D13" s="205">
        <f>49.291*1.075*1.2</f>
        <v>63.58538999999999</v>
      </c>
      <c r="E13" s="482"/>
      <c r="F13" s="487"/>
      <c r="G13" s="492"/>
      <c r="H13" s="385"/>
      <c r="I13" s="6"/>
      <c r="J13" s="7"/>
      <c r="K13" s="6"/>
      <c r="L13" s="7"/>
      <c r="M13" s="6"/>
      <c r="N13" s="7"/>
    </row>
    <row r="14" spans="1:14" ht="15.75" customHeight="1">
      <c r="A14" s="463" t="s">
        <v>17</v>
      </c>
      <c r="B14" s="90" t="s">
        <v>94</v>
      </c>
      <c r="C14" s="181">
        <v>2370</v>
      </c>
      <c r="D14" s="202">
        <f>(6.29+3.485+0.437+0.015)*1.075*1.2</f>
        <v>13.19283</v>
      </c>
      <c r="E14" s="317">
        <v>624</v>
      </c>
      <c r="F14" s="501">
        <v>52.47</v>
      </c>
      <c r="G14" s="24">
        <v>717.85</v>
      </c>
      <c r="H14" s="14">
        <v>56.19</v>
      </c>
      <c r="I14" s="13"/>
      <c r="J14" s="14"/>
      <c r="K14" s="13"/>
      <c r="L14" s="14"/>
      <c r="M14" s="13"/>
      <c r="N14" s="14"/>
    </row>
    <row r="15" spans="1:14" ht="15.75" customHeight="1">
      <c r="A15" s="464"/>
      <c r="B15" s="93" t="s">
        <v>101</v>
      </c>
      <c r="C15" s="101">
        <v>0</v>
      </c>
      <c r="D15" s="203">
        <f>(4.04+0.871+0.437+0.015)*1.075*1.2</f>
        <v>6.918269999999999</v>
      </c>
      <c r="E15" s="372"/>
      <c r="F15" s="502"/>
      <c r="G15" s="491">
        <v>35370</v>
      </c>
      <c r="H15" s="487">
        <v>6.91</v>
      </c>
      <c r="I15" s="6"/>
      <c r="J15" s="7"/>
      <c r="K15" s="6"/>
      <c r="L15" s="7"/>
      <c r="M15" s="6"/>
      <c r="N15" s="7"/>
    </row>
    <row r="16" spans="1:14" ht="15.75" customHeight="1" thickBot="1">
      <c r="A16" s="464"/>
      <c r="B16" s="93" t="s">
        <v>113</v>
      </c>
      <c r="C16" s="101">
        <v>17.25</v>
      </c>
      <c r="D16" s="205">
        <f>49.863*1.075*1.2</f>
        <v>64.32327</v>
      </c>
      <c r="E16" s="372"/>
      <c r="F16" s="502"/>
      <c r="G16" s="492"/>
      <c r="H16" s="385"/>
      <c r="I16" s="6"/>
      <c r="J16" s="7"/>
      <c r="K16" s="6"/>
      <c r="L16" s="7"/>
      <c r="M16" s="6"/>
      <c r="N16" s="7"/>
    </row>
    <row r="17" spans="1:14" ht="15.75" customHeight="1">
      <c r="A17" s="463" t="s">
        <v>18</v>
      </c>
      <c r="B17" s="90" t="s">
        <v>94</v>
      </c>
      <c r="C17" s="181"/>
      <c r="D17" s="227"/>
      <c r="E17" s="481"/>
      <c r="F17" s="501"/>
      <c r="G17" s="24"/>
      <c r="H17" s="14"/>
      <c r="I17" s="13"/>
      <c r="J17" s="14"/>
      <c r="K17" s="13"/>
      <c r="L17" s="14"/>
      <c r="M17" s="13"/>
      <c r="N17" s="14"/>
    </row>
    <row r="18" spans="1:14" ht="15.75" customHeight="1">
      <c r="A18" s="464"/>
      <c r="B18" s="93" t="s">
        <v>101</v>
      </c>
      <c r="C18" s="101"/>
      <c r="D18" s="228"/>
      <c r="E18" s="482"/>
      <c r="F18" s="502"/>
      <c r="G18" s="483"/>
      <c r="H18" s="487"/>
      <c r="I18" s="6"/>
      <c r="J18" s="7"/>
      <c r="K18" s="6"/>
      <c r="L18" s="7"/>
      <c r="M18" s="6"/>
      <c r="N18" s="7"/>
    </row>
    <row r="19" spans="1:14" ht="15.75" customHeight="1" thickBot="1">
      <c r="A19" s="464"/>
      <c r="B19" s="93" t="s">
        <v>113</v>
      </c>
      <c r="C19" s="101"/>
      <c r="D19" s="131"/>
      <c r="E19" s="482"/>
      <c r="F19" s="502"/>
      <c r="G19" s="484"/>
      <c r="H19" s="385"/>
      <c r="I19" s="6"/>
      <c r="J19" s="7"/>
      <c r="K19" s="6"/>
      <c r="L19" s="7"/>
      <c r="M19" s="6"/>
      <c r="N19" s="7"/>
    </row>
    <row r="20" spans="1:14" ht="15" customHeight="1">
      <c r="A20" s="463" t="s">
        <v>19</v>
      </c>
      <c r="B20" s="90" t="s">
        <v>94</v>
      </c>
      <c r="C20" s="181"/>
      <c r="D20" s="227"/>
      <c r="E20" s="481"/>
      <c r="F20" s="501"/>
      <c r="G20" s="24"/>
      <c r="H20" s="14"/>
      <c r="I20" s="13"/>
      <c r="J20" s="14"/>
      <c r="K20" s="13"/>
      <c r="L20" s="14"/>
      <c r="M20" s="13"/>
      <c r="N20" s="14"/>
    </row>
    <row r="21" spans="1:14" ht="15" customHeight="1">
      <c r="A21" s="464"/>
      <c r="B21" s="93" t="s">
        <v>101</v>
      </c>
      <c r="C21" s="101"/>
      <c r="D21" s="228"/>
      <c r="E21" s="482"/>
      <c r="F21" s="502"/>
      <c r="G21" s="483"/>
      <c r="H21" s="487"/>
      <c r="I21" s="6"/>
      <c r="J21" s="7"/>
      <c r="K21" s="6"/>
      <c r="L21" s="7"/>
      <c r="M21" s="6"/>
      <c r="N21" s="7"/>
    </row>
    <row r="22" spans="1:14" ht="15" customHeight="1" thickBot="1">
      <c r="A22" s="464"/>
      <c r="B22" s="93" t="s">
        <v>113</v>
      </c>
      <c r="C22" s="101"/>
      <c r="D22" s="131"/>
      <c r="E22" s="482"/>
      <c r="F22" s="502"/>
      <c r="G22" s="484"/>
      <c r="H22" s="385"/>
      <c r="I22" s="6"/>
      <c r="J22" s="7"/>
      <c r="K22" s="6"/>
      <c r="L22" s="7"/>
      <c r="M22" s="6"/>
      <c r="N22" s="7"/>
    </row>
    <row r="23" spans="1:14" ht="12.75">
      <c r="A23" s="463" t="s">
        <v>20</v>
      </c>
      <c r="B23" s="90" t="s">
        <v>94</v>
      </c>
      <c r="C23" s="181"/>
      <c r="D23" s="227"/>
      <c r="E23" s="481"/>
      <c r="F23" s="501"/>
      <c r="G23" s="24"/>
      <c r="H23" s="14"/>
      <c r="I23" s="13"/>
      <c r="J23" s="14"/>
      <c r="K23" s="13"/>
      <c r="L23" s="14"/>
      <c r="M23" s="13"/>
      <c r="N23" s="14"/>
    </row>
    <row r="24" spans="1:14" ht="12.75">
      <c r="A24" s="464"/>
      <c r="B24" s="93" t="s">
        <v>101</v>
      </c>
      <c r="C24" s="101"/>
      <c r="D24" s="228"/>
      <c r="E24" s="482"/>
      <c r="F24" s="502"/>
      <c r="G24" s="483"/>
      <c r="H24" s="487"/>
      <c r="I24" s="6"/>
      <c r="J24" s="7"/>
      <c r="K24" s="6"/>
      <c r="L24" s="7"/>
      <c r="M24" s="6"/>
      <c r="N24" s="7"/>
    </row>
    <row r="25" spans="1:14" ht="13.5" thickBot="1">
      <c r="A25" s="464"/>
      <c r="B25" s="93" t="s">
        <v>113</v>
      </c>
      <c r="C25" s="101"/>
      <c r="D25" s="131"/>
      <c r="E25" s="482"/>
      <c r="F25" s="502"/>
      <c r="G25" s="484"/>
      <c r="H25" s="385"/>
      <c r="I25" s="6"/>
      <c r="J25" s="7"/>
      <c r="K25" s="6"/>
      <c r="L25" s="7"/>
      <c r="M25" s="6"/>
      <c r="N25" s="7"/>
    </row>
    <row r="26" spans="1:14" ht="12.75">
      <c r="A26" s="463" t="s">
        <v>68</v>
      </c>
      <c r="B26" s="90" t="s">
        <v>94</v>
      </c>
      <c r="C26" s="181"/>
      <c r="D26" s="227"/>
      <c r="E26" s="481"/>
      <c r="F26" s="501"/>
      <c r="G26" s="24"/>
      <c r="H26" s="14"/>
      <c r="I26" s="13"/>
      <c r="J26" s="14"/>
      <c r="K26" s="13"/>
      <c r="L26" s="14"/>
      <c r="M26" s="13"/>
      <c r="N26" s="14"/>
    </row>
    <row r="27" spans="1:14" ht="12.75">
      <c r="A27" s="464"/>
      <c r="B27" s="93" t="s">
        <v>101</v>
      </c>
      <c r="C27" s="101"/>
      <c r="D27" s="228"/>
      <c r="E27" s="482"/>
      <c r="F27" s="502"/>
      <c r="G27" s="483"/>
      <c r="H27" s="487"/>
      <c r="I27" s="6"/>
      <c r="J27" s="7"/>
      <c r="K27" s="6"/>
      <c r="L27" s="7"/>
      <c r="M27" s="6"/>
      <c r="N27" s="7"/>
    </row>
    <row r="28" spans="1:14" ht="13.5" thickBot="1">
      <c r="A28" s="464"/>
      <c r="B28" s="93" t="s">
        <v>113</v>
      </c>
      <c r="C28" s="101"/>
      <c r="D28" s="131"/>
      <c r="E28" s="482"/>
      <c r="F28" s="502"/>
      <c r="G28" s="484"/>
      <c r="H28" s="385"/>
      <c r="I28" s="6"/>
      <c r="J28" s="7"/>
      <c r="K28" s="6"/>
      <c r="L28" s="7"/>
      <c r="M28" s="6"/>
      <c r="N28" s="7"/>
    </row>
    <row r="29" spans="1:14" ht="12.75">
      <c r="A29" s="463" t="s">
        <v>69</v>
      </c>
      <c r="B29" s="90" t="s">
        <v>94</v>
      </c>
      <c r="C29" s="181"/>
      <c r="D29" s="227"/>
      <c r="E29" s="481"/>
      <c r="F29" s="384"/>
      <c r="G29" s="24"/>
      <c r="H29" s="14"/>
      <c r="I29" s="13"/>
      <c r="J29" s="14"/>
      <c r="K29" s="13"/>
      <c r="L29" s="14"/>
      <c r="M29" s="13"/>
      <c r="N29" s="14"/>
    </row>
    <row r="30" spans="1:14" ht="12.75">
      <c r="A30" s="464"/>
      <c r="B30" s="93" t="s">
        <v>101</v>
      </c>
      <c r="C30" s="101"/>
      <c r="D30" s="228"/>
      <c r="E30" s="482"/>
      <c r="F30" s="487"/>
      <c r="G30" s="483"/>
      <c r="H30" s="487"/>
      <c r="I30" s="6"/>
      <c r="J30" s="7"/>
      <c r="K30" s="6"/>
      <c r="L30" s="7"/>
      <c r="M30" s="6"/>
      <c r="N30" s="7"/>
    </row>
    <row r="31" spans="1:14" ht="13.5" thickBot="1">
      <c r="A31" s="464"/>
      <c r="B31" s="93" t="s">
        <v>113</v>
      </c>
      <c r="C31" s="101"/>
      <c r="D31" s="131"/>
      <c r="E31" s="482"/>
      <c r="F31" s="487"/>
      <c r="G31" s="484"/>
      <c r="H31" s="385"/>
      <c r="I31" s="6"/>
      <c r="J31" s="7"/>
      <c r="K31" s="6"/>
      <c r="L31" s="7"/>
      <c r="M31" s="6"/>
      <c r="N31" s="7"/>
    </row>
    <row r="32" spans="1:14" ht="12.75">
      <c r="A32" s="463" t="s">
        <v>22</v>
      </c>
      <c r="B32" s="95" t="s">
        <v>94</v>
      </c>
      <c r="C32" s="181"/>
      <c r="D32" s="227"/>
      <c r="E32" s="481"/>
      <c r="F32" s="384"/>
      <c r="G32" s="24"/>
      <c r="H32" s="14"/>
      <c r="I32" s="20"/>
      <c r="J32" s="21"/>
      <c r="K32" s="20"/>
      <c r="L32" s="21"/>
      <c r="M32" s="20"/>
      <c r="N32" s="21"/>
    </row>
    <row r="33" spans="1:14" ht="12.75">
      <c r="A33" s="464"/>
      <c r="B33" s="91" t="s">
        <v>95</v>
      </c>
      <c r="C33" s="101"/>
      <c r="D33" s="228"/>
      <c r="E33" s="482"/>
      <c r="F33" s="487"/>
      <c r="G33" s="483"/>
      <c r="H33" s="487"/>
      <c r="I33" s="20"/>
      <c r="J33" s="21"/>
      <c r="K33" s="20"/>
      <c r="L33" s="21"/>
      <c r="M33" s="20"/>
      <c r="N33" s="21"/>
    </row>
    <row r="34" spans="1:14" ht="13.5" thickBot="1">
      <c r="A34" s="464"/>
      <c r="B34" s="95" t="s">
        <v>113</v>
      </c>
      <c r="C34" s="101"/>
      <c r="D34" s="131"/>
      <c r="E34" s="482"/>
      <c r="F34" s="487"/>
      <c r="G34" s="484"/>
      <c r="H34" s="385"/>
      <c r="I34" s="20"/>
      <c r="J34" s="21"/>
      <c r="K34" s="20"/>
      <c r="L34" s="21"/>
      <c r="M34" s="20"/>
      <c r="N34" s="21"/>
    </row>
    <row r="35" spans="1:14" ht="12.75">
      <c r="A35" s="463" t="s">
        <v>23</v>
      </c>
      <c r="B35" s="95" t="s">
        <v>94</v>
      </c>
      <c r="C35" s="181"/>
      <c r="D35" s="227"/>
      <c r="E35" s="505"/>
      <c r="F35" s="384"/>
      <c r="G35" s="24"/>
      <c r="H35" s="14"/>
      <c r="I35" s="4"/>
      <c r="J35" s="5"/>
      <c r="K35" s="4"/>
      <c r="L35" s="5"/>
      <c r="M35" s="4"/>
      <c r="N35" s="5"/>
    </row>
    <row r="36" spans="1:14" ht="15" customHeight="1">
      <c r="A36" s="464"/>
      <c r="B36" s="91" t="s">
        <v>95</v>
      </c>
      <c r="C36" s="101"/>
      <c r="D36" s="228"/>
      <c r="E36" s="506"/>
      <c r="F36" s="487"/>
      <c r="G36" s="483"/>
      <c r="H36" s="487"/>
      <c r="I36" s="4"/>
      <c r="J36" s="5"/>
      <c r="K36" s="4"/>
      <c r="L36" s="5"/>
      <c r="M36" s="4"/>
      <c r="N36" s="5"/>
    </row>
    <row r="37" spans="1:14" ht="15" customHeight="1" thickBot="1">
      <c r="A37" s="464"/>
      <c r="B37" s="95" t="s">
        <v>94</v>
      </c>
      <c r="C37" s="101"/>
      <c r="D37" s="131"/>
      <c r="E37" s="506"/>
      <c r="F37" s="487"/>
      <c r="G37" s="484"/>
      <c r="H37" s="385"/>
      <c r="I37" s="4"/>
      <c r="J37" s="5"/>
      <c r="K37" s="4"/>
      <c r="L37" s="5"/>
      <c r="M37" s="4"/>
      <c r="N37" s="5"/>
    </row>
    <row r="38" spans="1:14" ht="12.75">
      <c r="A38" s="463" t="s">
        <v>24</v>
      </c>
      <c r="B38" s="95" t="s">
        <v>94</v>
      </c>
      <c r="C38" s="181"/>
      <c r="D38" s="227"/>
      <c r="E38" s="481"/>
      <c r="F38" s="384"/>
      <c r="G38" s="24"/>
      <c r="H38" s="14"/>
      <c r="I38" s="4"/>
      <c r="J38" s="5"/>
      <c r="K38" s="4"/>
      <c r="L38" s="5"/>
      <c r="M38" s="4"/>
      <c r="N38" s="5"/>
    </row>
    <row r="39" spans="1:14" ht="15" customHeight="1" thickBot="1">
      <c r="A39" s="464"/>
      <c r="B39" s="96" t="s">
        <v>95</v>
      </c>
      <c r="C39" s="101"/>
      <c r="D39" s="228"/>
      <c r="E39" s="482"/>
      <c r="F39" s="487"/>
      <c r="G39" s="483"/>
      <c r="H39" s="487"/>
      <c r="I39" s="4"/>
      <c r="J39" s="5"/>
      <c r="K39" s="4"/>
      <c r="L39" s="5"/>
      <c r="M39" s="4"/>
      <c r="N39" s="5"/>
    </row>
    <row r="40" spans="1:14" ht="15" customHeight="1" thickBot="1">
      <c r="A40" s="464"/>
      <c r="B40" s="95" t="s">
        <v>94</v>
      </c>
      <c r="C40" s="101"/>
      <c r="D40" s="131"/>
      <c r="E40" s="482"/>
      <c r="F40" s="487"/>
      <c r="G40" s="484"/>
      <c r="H40" s="385"/>
      <c r="I40" s="4"/>
      <c r="J40" s="5"/>
      <c r="K40" s="4"/>
      <c r="L40" s="5"/>
      <c r="M40" s="4"/>
      <c r="N40" s="5"/>
    </row>
    <row r="41" spans="1:14" ht="12.75">
      <c r="A41" s="463" t="s">
        <v>25</v>
      </c>
      <c r="B41" s="95" t="s">
        <v>94</v>
      </c>
      <c r="C41" s="100"/>
      <c r="D41" s="227"/>
      <c r="E41" s="481"/>
      <c r="F41" s="384"/>
      <c r="G41" s="24"/>
      <c r="H41" s="14"/>
      <c r="I41" s="4"/>
      <c r="J41" s="5"/>
      <c r="K41" s="4"/>
      <c r="L41" s="5"/>
      <c r="M41" s="4"/>
      <c r="N41" s="5"/>
    </row>
    <row r="42" spans="1:14" ht="15" customHeight="1" thickBot="1">
      <c r="A42" s="464"/>
      <c r="B42" s="96" t="s">
        <v>95</v>
      </c>
      <c r="C42" s="101"/>
      <c r="D42" s="228"/>
      <c r="E42" s="482"/>
      <c r="F42" s="487"/>
      <c r="G42" s="483"/>
      <c r="H42" s="487"/>
      <c r="I42" s="4"/>
      <c r="J42" s="5"/>
      <c r="K42" s="4"/>
      <c r="L42" s="5"/>
      <c r="M42" s="4"/>
      <c r="N42" s="5"/>
    </row>
    <row r="43" spans="1:14" ht="15" customHeight="1" thickBot="1">
      <c r="A43" s="464"/>
      <c r="B43" s="95" t="s">
        <v>94</v>
      </c>
      <c r="C43" s="101"/>
      <c r="D43" s="131"/>
      <c r="E43" s="482"/>
      <c r="F43" s="487"/>
      <c r="G43" s="484"/>
      <c r="H43" s="385"/>
      <c r="I43" s="13"/>
      <c r="J43" s="14"/>
      <c r="K43" s="13"/>
      <c r="L43" s="14"/>
      <c r="M43" s="13"/>
      <c r="N43" s="14"/>
    </row>
    <row r="44" spans="1:14" ht="12.75">
      <c r="A44" s="467" t="s">
        <v>26</v>
      </c>
      <c r="B44" s="172" t="s">
        <v>94</v>
      </c>
      <c r="C44" s="76"/>
      <c r="D44" s="227"/>
      <c r="E44" s="507"/>
      <c r="F44" s="509"/>
      <c r="G44" s="24"/>
      <c r="H44" s="14"/>
      <c r="I44" s="157"/>
      <c r="J44" s="158"/>
      <c r="K44" s="157"/>
      <c r="L44" s="158"/>
      <c r="M44" s="157"/>
      <c r="N44" s="158"/>
    </row>
    <row r="45" spans="1:14" ht="15" customHeight="1" thickBot="1">
      <c r="A45" s="468"/>
      <c r="B45" s="174" t="s">
        <v>95</v>
      </c>
      <c r="C45" s="77"/>
      <c r="D45" s="228"/>
      <c r="E45" s="473"/>
      <c r="F45" s="487"/>
      <c r="G45" s="483"/>
      <c r="H45" s="487"/>
      <c r="I45" s="176"/>
      <c r="J45" s="110"/>
      <c r="K45" s="176"/>
      <c r="L45" s="110"/>
      <c r="M45" s="176"/>
      <c r="N45" s="110"/>
    </row>
    <row r="46" spans="1:14" ht="15" customHeight="1" thickBot="1">
      <c r="A46" s="469"/>
      <c r="B46" s="175" t="s">
        <v>94</v>
      </c>
      <c r="C46" s="131"/>
      <c r="D46" s="131"/>
      <c r="E46" s="508"/>
      <c r="F46" s="510"/>
      <c r="G46" s="484"/>
      <c r="H46" s="385"/>
      <c r="I46" s="177"/>
      <c r="J46" s="111"/>
      <c r="K46" s="177"/>
      <c r="L46" s="111"/>
      <c r="M46" s="177"/>
      <c r="N46" s="111"/>
    </row>
    <row r="47" spans="1:14" ht="12.75">
      <c r="A47" s="1"/>
      <c r="B47" s="1"/>
      <c r="C47" s="1"/>
      <c r="D47" s="1"/>
      <c r="E47" s="1"/>
      <c r="F47" s="1"/>
      <c r="G47" s="32"/>
      <c r="H47" s="32"/>
      <c r="I47" s="1"/>
      <c r="J47" s="1"/>
      <c r="K47" s="1"/>
      <c r="L47" s="1"/>
      <c r="M47" s="1"/>
      <c r="N47" s="1"/>
    </row>
    <row r="48" spans="1:14" s="36" customFormat="1" ht="12.75">
      <c r="A48" s="415" t="s">
        <v>32</v>
      </c>
      <c r="B48" s="415"/>
      <c r="C48" s="415"/>
      <c r="D48" s="416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6" customFormat="1" ht="12.75">
      <c r="A49" s="32"/>
      <c r="B49" s="31" t="s">
        <v>33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6" customFormat="1" ht="12.75">
      <c r="A50" s="32"/>
      <c r="B50" s="415" t="s">
        <v>35</v>
      </c>
      <c r="C50" s="415"/>
      <c r="D50" s="415"/>
      <c r="E50" s="416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6" customFormat="1" ht="12.75">
      <c r="A51" s="32"/>
      <c r="B51" s="415" t="s">
        <v>34</v>
      </c>
      <c r="C51" s="415"/>
      <c r="D51" s="415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36" customFormat="1" ht="14.25">
      <c r="A52" s="32"/>
      <c r="B52" s="32"/>
      <c r="C52" s="32"/>
      <c r="D52" s="32"/>
      <c r="E52" s="32"/>
      <c r="F52" s="32"/>
      <c r="G52" s="29"/>
      <c r="H52"/>
      <c r="I52" s="32"/>
      <c r="J52" s="32"/>
      <c r="K52" s="32"/>
      <c r="L52" s="32"/>
      <c r="M52" s="32"/>
      <c r="N52" s="32"/>
    </row>
    <row r="53" spans="1:7" ht="14.25">
      <c r="A53" s="29"/>
      <c r="B53" s="29"/>
      <c r="C53" s="29"/>
      <c r="D53" s="29"/>
      <c r="E53" s="29"/>
      <c r="F53" s="29"/>
      <c r="G53" s="29"/>
    </row>
    <row r="54" spans="1:7" ht="14.25">
      <c r="A54" s="29"/>
      <c r="B54" s="29"/>
      <c r="C54" s="29"/>
      <c r="D54" s="29"/>
      <c r="E54" s="29"/>
      <c r="F54" s="29"/>
      <c r="G54" s="29"/>
    </row>
    <row r="55" spans="1:7" ht="14.25">
      <c r="A55" s="29"/>
      <c r="B55" s="29"/>
      <c r="C55" s="29"/>
      <c r="D55" s="29"/>
      <c r="E55" s="29"/>
      <c r="F55" s="29"/>
      <c r="G55" s="29"/>
    </row>
    <row r="56" spans="1:7" ht="14.25">
      <c r="A56" s="29"/>
      <c r="B56" s="29"/>
      <c r="C56" s="29"/>
      <c r="D56" s="29"/>
      <c r="E56" s="29"/>
      <c r="F56" s="29"/>
      <c r="G56" s="29"/>
    </row>
    <row r="57" spans="1:6" ht="14.25">
      <c r="A57" s="29"/>
      <c r="B57" s="29"/>
      <c r="C57" s="29"/>
      <c r="D57" s="29"/>
      <c r="E57" s="29"/>
      <c r="F57" s="29"/>
    </row>
  </sheetData>
  <sheetProtection/>
  <mergeCells count="79">
    <mergeCell ref="F38:F40"/>
    <mergeCell ref="G45:G46"/>
    <mergeCell ref="F41:F43"/>
    <mergeCell ref="G39:G40"/>
    <mergeCell ref="F44:F46"/>
    <mergeCell ref="H39:H40"/>
    <mergeCell ref="G42:G43"/>
    <mergeCell ref="H42:H43"/>
    <mergeCell ref="H45:H46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E38:E40"/>
    <mergeCell ref="A35:A37"/>
    <mergeCell ref="A14:A16"/>
    <mergeCell ref="A32:A34"/>
    <mergeCell ref="A23:A25"/>
    <mergeCell ref="E23:E25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B9:C10"/>
    <mergeCell ref="F11:F13"/>
    <mergeCell ref="G12:G13"/>
    <mergeCell ref="H12:H13"/>
    <mergeCell ref="E11:E13"/>
    <mergeCell ref="M9:N9"/>
    <mergeCell ref="E9:E10"/>
    <mergeCell ref="F9:F10"/>
    <mergeCell ref="G9:H9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8:H19"/>
    <mergeCell ref="G21:G22"/>
    <mergeCell ref="H21:H22"/>
    <mergeCell ref="G24:G25"/>
    <mergeCell ref="H24:H25"/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3" customFormat="1" ht="15">
      <c r="A1" s="28" t="s">
        <v>41</v>
      </c>
      <c r="B1" s="28" t="s">
        <v>40</v>
      </c>
      <c r="C1" s="28"/>
      <c r="E1" s="27">
        <v>50086</v>
      </c>
      <c r="F1" s="27"/>
      <c r="G1" s="27"/>
      <c r="H1" s="27"/>
      <c r="I1" s="504" t="s">
        <v>29</v>
      </c>
      <c r="J1" s="504"/>
      <c r="K1" s="504"/>
      <c r="L1" s="37">
        <v>1166</v>
      </c>
      <c r="M1" s="27"/>
      <c r="N1" s="27"/>
    </row>
    <row r="2" spans="1:14" s="33" customFormat="1" ht="15">
      <c r="A2" s="26" t="s">
        <v>1</v>
      </c>
      <c r="B2" s="28" t="s">
        <v>93</v>
      </c>
      <c r="C2" s="28"/>
      <c r="D2" s="27"/>
      <c r="E2" s="27"/>
      <c r="F2" s="27"/>
      <c r="G2" s="27"/>
      <c r="H2" s="27"/>
      <c r="I2" s="504" t="s">
        <v>2</v>
      </c>
      <c r="J2" s="504"/>
      <c r="K2" s="504"/>
      <c r="L2" s="27">
        <v>9</v>
      </c>
      <c r="M2" s="27"/>
      <c r="N2" s="27"/>
    </row>
    <row r="3" spans="1:14" s="33" customFormat="1" ht="15">
      <c r="A3" s="26" t="s">
        <v>0</v>
      </c>
      <c r="B3" s="28" t="s">
        <v>38</v>
      </c>
      <c r="C3" s="28"/>
      <c r="D3" s="27"/>
      <c r="E3" s="27"/>
      <c r="F3" s="27"/>
      <c r="G3" s="27"/>
      <c r="H3" s="27"/>
      <c r="I3" s="504" t="s">
        <v>3</v>
      </c>
      <c r="J3" s="504"/>
      <c r="K3" s="504"/>
      <c r="L3" s="27" t="s">
        <v>49</v>
      </c>
      <c r="M3" s="27"/>
      <c r="N3" s="27"/>
    </row>
    <row r="4" spans="1:15" s="33" customFormat="1" ht="15">
      <c r="A4" s="26" t="s">
        <v>4</v>
      </c>
      <c r="B4" s="26">
        <v>193</v>
      </c>
      <c r="C4" s="26"/>
      <c r="D4" s="27"/>
      <c r="E4" s="27"/>
      <c r="F4" s="27"/>
      <c r="G4" s="27"/>
      <c r="H4" s="27"/>
      <c r="I4" s="26" t="s">
        <v>108</v>
      </c>
      <c r="J4" s="26"/>
      <c r="K4" s="26"/>
      <c r="L4" s="42" t="s">
        <v>109</v>
      </c>
      <c r="M4" s="30"/>
      <c r="N4" s="30"/>
      <c r="O4" s="30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4"/>
      <c r="L5" s="44" t="s">
        <v>65</v>
      </c>
      <c r="M5" s="44"/>
      <c r="N5" s="1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511" t="s">
        <v>27</v>
      </c>
      <c r="H9" s="512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7"/>
      <c r="B10" s="478"/>
      <c r="C10" s="406"/>
      <c r="D10" s="375"/>
      <c r="E10" s="476"/>
      <c r="F10" s="375"/>
      <c r="G10" s="17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279" t="s">
        <v>94</v>
      </c>
      <c r="C11" s="216">
        <v>1770</v>
      </c>
      <c r="D11" s="217">
        <f>(5.66+2.789+0.437+0.015)*1.075*1.2</f>
        <v>11.482289999999999</v>
      </c>
      <c r="E11" s="475">
        <f>125</f>
        <v>125</v>
      </c>
      <c r="F11" s="399">
        <v>52.47</v>
      </c>
      <c r="G11" s="24">
        <v>1091</v>
      </c>
      <c r="H11" s="14">
        <v>56.19</v>
      </c>
      <c r="I11" s="6"/>
      <c r="J11" s="7"/>
      <c r="K11" s="6"/>
      <c r="L11" s="7"/>
      <c r="M11" s="6"/>
      <c r="N11" s="7"/>
    </row>
    <row r="12" spans="1:14" ht="15" customHeight="1">
      <c r="A12" s="480"/>
      <c r="B12" s="91" t="s">
        <v>111</v>
      </c>
      <c r="C12" s="219">
        <v>17.25</v>
      </c>
      <c r="D12" s="220">
        <f>49.291*1.075*1.2</f>
        <v>63.58538999999999</v>
      </c>
      <c r="E12" s="477"/>
      <c r="F12" s="385"/>
      <c r="G12" s="310">
        <v>27260</v>
      </c>
      <c r="H12" s="21">
        <v>6.91</v>
      </c>
      <c r="I12" s="20"/>
      <c r="J12" s="21"/>
      <c r="K12" s="20"/>
      <c r="L12" s="21"/>
      <c r="M12" s="20"/>
      <c r="N12" s="21"/>
    </row>
    <row r="13" spans="1:14" ht="15" customHeight="1">
      <c r="A13" s="463" t="s">
        <v>17</v>
      </c>
      <c r="B13" s="93" t="s">
        <v>94</v>
      </c>
      <c r="C13" s="102">
        <v>1770</v>
      </c>
      <c r="D13" s="217">
        <f>(5.66+3.049+0.437+0.015)*1.075*1.2</f>
        <v>11.817689999999999</v>
      </c>
      <c r="E13" s="481">
        <v>134</v>
      </c>
      <c r="F13" s="384">
        <v>52.47</v>
      </c>
      <c r="G13" s="24">
        <v>1091</v>
      </c>
      <c r="H13" s="14">
        <v>56.19</v>
      </c>
      <c r="I13" s="6"/>
      <c r="J13" s="7"/>
      <c r="K13" s="6"/>
      <c r="L13" s="7"/>
      <c r="M13" s="6"/>
      <c r="N13" s="7"/>
    </row>
    <row r="14" spans="1:14" ht="15" customHeight="1">
      <c r="A14" s="480"/>
      <c r="B14" s="91" t="s">
        <v>111</v>
      </c>
      <c r="C14" s="179">
        <v>17.25</v>
      </c>
      <c r="D14" s="220">
        <f>49.863*1.075*1.2</f>
        <v>64.32327</v>
      </c>
      <c r="E14" s="477"/>
      <c r="F14" s="385"/>
      <c r="G14" s="310">
        <v>28928</v>
      </c>
      <c r="H14" s="21">
        <v>6.91</v>
      </c>
      <c r="I14" s="6"/>
      <c r="J14" s="7"/>
      <c r="K14" s="6"/>
      <c r="L14" s="7"/>
      <c r="M14" s="6"/>
      <c r="N14" s="7"/>
    </row>
    <row r="15" spans="1:14" ht="15" customHeight="1">
      <c r="A15" s="463" t="s">
        <v>18</v>
      </c>
      <c r="B15" s="95" t="s">
        <v>94</v>
      </c>
      <c r="C15" s="181"/>
      <c r="D15" s="217"/>
      <c r="E15" s="481"/>
      <c r="F15" s="384"/>
      <c r="G15" s="24"/>
      <c r="H15" s="14"/>
      <c r="I15" s="13"/>
      <c r="J15" s="14"/>
      <c r="K15" s="13"/>
      <c r="L15" s="14"/>
      <c r="M15" s="13"/>
      <c r="N15" s="14"/>
    </row>
    <row r="16" spans="1:14" ht="15" customHeight="1">
      <c r="A16" s="480"/>
      <c r="B16" s="91" t="s">
        <v>111</v>
      </c>
      <c r="C16" s="178"/>
      <c r="D16" s="220"/>
      <c r="E16" s="477"/>
      <c r="F16" s="385"/>
      <c r="G16" s="11"/>
      <c r="H16" s="21"/>
      <c r="I16" s="20"/>
      <c r="J16" s="21"/>
      <c r="K16" s="20"/>
      <c r="L16" s="21"/>
      <c r="M16" s="20"/>
      <c r="N16" s="21"/>
    </row>
    <row r="17" spans="1:14" ht="15" customHeight="1">
      <c r="A17" s="463" t="s">
        <v>19</v>
      </c>
      <c r="B17" s="95" t="s">
        <v>94</v>
      </c>
      <c r="C17" s="181"/>
      <c r="D17" s="217"/>
      <c r="E17" s="481"/>
      <c r="F17" s="384"/>
      <c r="G17" s="24"/>
      <c r="H17" s="14"/>
      <c r="I17" s="13"/>
      <c r="J17" s="14"/>
      <c r="K17" s="13"/>
      <c r="L17" s="14"/>
      <c r="M17" s="13"/>
      <c r="N17" s="14"/>
    </row>
    <row r="18" spans="1:14" ht="12.75">
      <c r="A18" s="480"/>
      <c r="B18" s="91" t="s">
        <v>111</v>
      </c>
      <c r="C18" s="99"/>
      <c r="D18" s="220"/>
      <c r="E18" s="477"/>
      <c r="F18" s="385"/>
      <c r="G18" s="11"/>
      <c r="H18" s="21"/>
      <c r="I18" s="20"/>
      <c r="J18" s="21"/>
      <c r="K18" s="20"/>
      <c r="L18" s="21"/>
      <c r="M18" s="20"/>
      <c r="N18" s="21"/>
    </row>
    <row r="19" spans="1:14" ht="12.75">
      <c r="A19" s="463" t="s">
        <v>20</v>
      </c>
      <c r="B19" s="95" t="s">
        <v>94</v>
      </c>
      <c r="C19" s="181"/>
      <c r="D19" s="217"/>
      <c r="E19" s="481"/>
      <c r="F19" s="384"/>
      <c r="G19" s="24"/>
      <c r="H19" s="14"/>
      <c r="I19" s="13"/>
      <c r="J19" s="14"/>
      <c r="K19" s="13"/>
      <c r="L19" s="14"/>
      <c r="M19" s="13"/>
      <c r="N19" s="14"/>
    </row>
    <row r="20" spans="1:14" ht="12.75">
      <c r="A20" s="480"/>
      <c r="B20" s="91" t="s">
        <v>111</v>
      </c>
      <c r="C20" s="99"/>
      <c r="D20" s="220"/>
      <c r="E20" s="477"/>
      <c r="F20" s="385"/>
      <c r="G20" s="11"/>
      <c r="H20" s="21"/>
      <c r="I20" s="20"/>
      <c r="J20" s="21"/>
      <c r="K20" s="20"/>
      <c r="L20" s="21"/>
      <c r="M20" s="20"/>
      <c r="N20" s="21"/>
    </row>
    <row r="21" spans="1:14" ht="12.75">
      <c r="A21" s="463" t="s">
        <v>68</v>
      </c>
      <c r="B21" s="95" t="s">
        <v>94</v>
      </c>
      <c r="C21" s="100"/>
      <c r="D21" s="217"/>
      <c r="E21" s="481"/>
      <c r="F21" s="384"/>
      <c r="G21" s="24"/>
      <c r="H21" s="14"/>
      <c r="I21" s="13"/>
      <c r="J21" s="14"/>
      <c r="K21" s="13"/>
      <c r="L21" s="14"/>
      <c r="M21" s="13"/>
      <c r="N21" s="14"/>
    </row>
    <row r="22" spans="1:14" ht="12.75">
      <c r="A22" s="480"/>
      <c r="B22" s="91" t="s">
        <v>111</v>
      </c>
      <c r="C22" s="99"/>
      <c r="D22" s="220"/>
      <c r="E22" s="477"/>
      <c r="F22" s="385"/>
      <c r="G22" s="11"/>
      <c r="H22" s="21"/>
      <c r="I22" s="20"/>
      <c r="J22" s="21"/>
      <c r="K22" s="20"/>
      <c r="L22" s="21"/>
      <c r="M22" s="20"/>
      <c r="N22" s="21"/>
    </row>
    <row r="23" spans="1:14" ht="12.75">
      <c r="A23" s="463" t="s">
        <v>69</v>
      </c>
      <c r="B23" s="95" t="s">
        <v>94</v>
      </c>
      <c r="C23" s="181"/>
      <c r="D23" s="217"/>
      <c r="E23" s="481"/>
      <c r="F23" s="384"/>
      <c r="G23" s="24"/>
      <c r="H23" s="14"/>
      <c r="I23" s="13"/>
      <c r="J23" s="14"/>
      <c r="K23" s="13"/>
      <c r="L23" s="14"/>
      <c r="M23" s="13"/>
      <c r="N23" s="14"/>
    </row>
    <row r="24" spans="1:14" ht="12.75">
      <c r="A24" s="480"/>
      <c r="B24" s="91" t="s">
        <v>95</v>
      </c>
      <c r="C24" s="99"/>
      <c r="D24" s="220"/>
      <c r="E24" s="477"/>
      <c r="F24" s="385"/>
      <c r="G24" s="11"/>
      <c r="H24" s="21"/>
      <c r="I24" s="20"/>
      <c r="J24" s="21"/>
      <c r="K24" s="20"/>
      <c r="L24" s="21"/>
      <c r="M24" s="20"/>
      <c r="N24" s="21"/>
    </row>
    <row r="25" spans="1:14" ht="12.75">
      <c r="A25" s="463" t="s">
        <v>22</v>
      </c>
      <c r="B25" s="95" t="s">
        <v>94</v>
      </c>
      <c r="C25" s="181"/>
      <c r="D25" s="217"/>
      <c r="E25" s="481"/>
      <c r="F25" s="384"/>
      <c r="G25" s="24"/>
      <c r="H25" s="14"/>
      <c r="I25" s="20"/>
      <c r="J25" s="21"/>
      <c r="K25" s="20"/>
      <c r="L25" s="21"/>
      <c r="M25" s="20"/>
      <c r="N25" s="21"/>
    </row>
    <row r="26" spans="1:14" ht="12.75">
      <c r="A26" s="480"/>
      <c r="B26" s="91" t="s">
        <v>95</v>
      </c>
      <c r="C26" s="99"/>
      <c r="D26" s="220"/>
      <c r="E26" s="477"/>
      <c r="F26" s="385"/>
      <c r="G26" s="11"/>
      <c r="H26" s="21"/>
      <c r="I26" s="4"/>
      <c r="J26" s="5"/>
      <c r="K26" s="4"/>
      <c r="L26" s="5"/>
      <c r="M26" s="4"/>
      <c r="N26" s="5"/>
    </row>
    <row r="27" spans="1:14" ht="12.75">
      <c r="A27" s="463" t="s">
        <v>23</v>
      </c>
      <c r="B27" s="95" t="s">
        <v>94</v>
      </c>
      <c r="C27" s="181"/>
      <c r="D27" s="197"/>
      <c r="E27" s="481"/>
      <c r="F27" s="384"/>
      <c r="G27" s="24"/>
      <c r="H27" s="14"/>
      <c r="I27" s="4"/>
      <c r="J27" s="5"/>
      <c r="K27" s="4"/>
      <c r="L27" s="5"/>
      <c r="M27" s="4"/>
      <c r="N27" s="5"/>
    </row>
    <row r="28" spans="1:14" ht="12.75">
      <c r="A28" s="480"/>
      <c r="B28" s="91" t="s">
        <v>95</v>
      </c>
      <c r="C28" s="99"/>
      <c r="D28" s="198"/>
      <c r="E28" s="477"/>
      <c r="F28" s="385"/>
      <c r="G28" s="11"/>
      <c r="H28" s="21"/>
      <c r="I28" s="4"/>
      <c r="J28" s="5"/>
      <c r="K28" s="4"/>
      <c r="L28" s="5"/>
      <c r="M28" s="4"/>
      <c r="N28" s="5"/>
    </row>
    <row r="29" spans="1:14" ht="12.75">
      <c r="A29" s="463" t="s">
        <v>24</v>
      </c>
      <c r="B29" s="95" t="s">
        <v>94</v>
      </c>
      <c r="C29" s="181"/>
      <c r="D29" s="197"/>
      <c r="E29" s="481"/>
      <c r="F29" s="384"/>
      <c r="G29" s="24"/>
      <c r="H29" s="14"/>
      <c r="I29" s="4"/>
      <c r="J29" s="5"/>
      <c r="K29" s="4"/>
      <c r="L29" s="5"/>
      <c r="M29" s="4"/>
      <c r="N29" s="5"/>
    </row>
    <row r="30" spans="1:14" ht="12.75">
      <c r="A30" s="480"/>
      <c r="B30" s="91" t="s">
        <v>95</v>
      </c>
      <c r="C30" s="99"/>
      <c r="D30" s="198"/>
      <c r="E30" s="477"/>
      <c r="F30" s="385"/>
      <c r="G30" s="11"/>
      <c r="H30" s="21"/>
      <c r="I30" s="4"/>
      <c r="J30" s="5"/>
      <c r="K30" s="4"/>
      <c r="L30" s="5"/>
      <c r="M30" s="4"/>
      <c r="N30" s="5"/>
    </row>
    <row r="31" spans="1:14" ht="12.75">
      <c r="A31" s="463" t="s">
        <v>25</v>
      </c>
      <c r="B31" s="95" t="s">
        <v>94</v>
      </c>
      <c r="C31" s="181"/>
      <c r="D31" s="197"/>
      <c r="E31" s="481"/>
      <c r="F31" s="384"/>
      <c r="G31" s="24"/>
      <c r="H31" s="14"/>
      <c r="I31" s="4"/>
      <c r="J31" s="5"/>
      <c r="K31" s="4"/>
      <c r="L31" s="5"/>
      <c r="M31" s="4"/>
      <c r="N31" s="5"/>
    </row>
    <row r="32" spans="1:14" ht="12.75">
      <c r="A32" s="480"/>
      <c r="B32" s="91" t="s">
        <v>95</v>
      </c>
      <c r="C32" s="99"/>
      <c r="D32" s="198"/>
      <c r="E32" s="477"/>
      <c r="F32" s="385"/>
      <c r="G32" s="11"/>
      <c r="H32" s="21"/>
      <c r="I32" s="4"/>
      <c r="J32" s="5"/>
      <c r="K32" s="4"/>
      <c r="L32" s="5"/>
      <c r="M32" s="4"/>
      <c r="N32" s="5"/>
    </row>
    <row r="33" spans="1:14" ht="12.75">
      <c r="A33" s="463" t="s">
        <v>26</v>
      </c>
      <c r="B33" s="95" t="s">
        <v>94</v>
      </c>
      <c r="C33" s="181"/>
      <c r="D33" s="197"/>
      <c r="E33" s="481"/>
      <c r="F33" s="384"/>
      <c r="G33" s="24"/>
      <c r="H33" s="14"/>
      <c r="I33" s="13"/>
      <c r="J33" s="14"/>
      <c r="K33" s="13"/>
      <c r="L33" s="14"/>
      <c r="M33" s="13"/>
      <c r="N33" s="14"/>
    </row>
    <row r="34" spans="1:14" ht="13.5" thickBot="1">
      <c r="A34" s="513"/>
      <c r="B34" s="96" t="s">
        <v>95</v>
      </c>
      <c r="C34" s="99"/>
      <c r="D34" s="198"/>
      <c r="E34" s="476"/>
      <c r="F34" s="375"/>
      <c r="G34" s="11"/>
      <c r="H34" s="21"/>
      <c r="I34" s="2"/>
      <c r="J34" s="3"/>
      <c r="K34" s="2"/>
      <c r="L34" s="3"/>
      <c r="M34" s="2"/>
      <c r="N34" s="3"/>
    </row>
    <row r="35" spans="1:14" ht="15" thickTop="1">
      <c r="A35" s="25"/>
      <c r="B35" s="25"/>
      <c r="C35" s="25"/>
      <c r="D35" s="25"/>
      <c r="E35" s="25"/>
      <c r="F35" s="25"/>
      <c r="G35" s="25"/>
      <c r="H35" s="25"/>
      <c r="I35" s="1"/>
      <c r="J35" s="1"/>
      <c r="K35" s="1"/>
      <c r="L35" s="1"/>
      <c r="M35" s="1"/>
      <c r="N35" s="1"/>
    </row>
    <row r="36" spans="1:14" s="36" customFormat="1" ht="12.75">
      <c r="A36" s="415"/>
      <c r="B36" s="415"/>
      <c r="C36" s="415"/>
      <c r="D36" s="416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36" customFormat="1" ht="12.75">
      <c r="A37" s="32"/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6" customFormat="1" ht="12.75">
      <c r="A38" s="32"/>
      <c r="B38" s="415"/>
      <c r="C38" s="415"/>
      <c r="D38" s="415"/>
      <c r="E38" s="416"/>
      <c r="F38" s="32"/>
      <c r="G38" s="32"/>
      <c r="H38" s="32"/>
      <c r="I38" s="32"/>
      <c r="J38" s="32"/>
      <c r="K38" s="32"/>
      <c r="L38" s="32"/>
      <c r="M38" s="32"/>
      <c r="N38" s="32"/>
    </row>
    <row r="39" spans="1:14" s="36" customFormat="1" ht="12.75">
      <c r="A39" s="32"/>
      <c r="B39" s="415"/>
      <c r="C39" s="415"/>
      <c r="D39" s="415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4.25">
      <c r="A40" s="25"/>
      <c r="B40" s="25"/>
      <c r="C40" s="25"/>
      <c r="D40" s="25"/>
      <c r="E40" s="25"/>
      <c r="F40" s="25"/>
      <c r="G40" s="25"/>
      <c r="H40" s="25"/>
      <c r="I40" s="1"/>
      <c r="J40" s="1"/>
      <c r="K40" s="1"/>
      <c r="L40" s="1"/>
      <c r="M40" s="1"/>
      <c r="N40" s="1"/>
    </row>
    <row r="41" spans="1:8" ht="14.25">
      <c r="A41" s="29"/>
      <c r="B41" s="29"/>
      <c r="C41" s="29"/>
      <c r="D41" s="29"/>
      <c r="E41" s="29"/>
      <c r="F41" s="29"/>
      <c r="G41" s="29"/>
      <c r="H41" s="29"/>
    </row>
    <row r="42" spans="1:8" ht="14.25">
      <c r="A42" s="29"/>
      <c r="B42" s="29"/>
      <c r="C42" s="29"/>
      <c r="D42" s="29"/>
      <c r="E42" s="29"/>
      <c r="F42" s="29"/>
      <c r="G42" s="29"/>
      <c r="H42" s="29"/>
    </row>
    <row r="43" spans="1:8" ht="14.25">
      <c r="A43" s="29"/>
      <c r="B43" s="29"/>
      <c r="C43" s="29"/>
      <c r="D43" s="29"/>
      <c r="E43" s="29"/>
      <c r="F43" s="29"/>
      <c r="G43" s="29"/>
      <c r="H43" s="29"/>
    </row>
  </sheetData>
  <sheetProtection/>
  <mergeCells count="55"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A23:A24"/>
    <mergeCell ref="E23:E24"/>
    <mergeCell ref="A17:A18"/>
    <mergeCell ref="F19:F20"/>
    <mergeCell ref="F23:F24"/>
    <mergeCell ref="A19:A20"/>
    <mergeCell ref="E19:E20"/>
    <mergeCell ref="A21:A22"/>
    <mergeCell ref="E21:E22"/>
    <mergeCell ref="F21:F22"/>
    <mergeCell ref="F15:F16"/>
    <mergeCell ref="B9:C10"/>
    <mergeCell ref="A11:A12"/>
    <mergeCell ref="A13:A14"/>
    <mergeCell ref="A15:A16"/>
    <mergeCell ref="E15:E16"/>
    <mergeCell ref="E13:E14"/>
    <mergeCell ref="E17:E18"/>
    <mergeCell ref="F17:F18"/>
    <mergeCell ref="G8:N8"/>
    <mergeCell ref="D9:D10"/>
    <mergeCell ref="E9:E10"/>
    <mergeCell ref="M9:N9"/>
    <mergeCell ref="I9:J9"/>
    <mergeCell ref="B8:D8"/>
    <mergeCell ref="E8:F8"/>
    <mergeCell ref="F13:F14"/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8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3" customFormat="1" ht="15">
      <c r="A1" s="28" t="s">
        <v>41</v>
      </c>
      <c r="B1" s="26" t="s">
        <v>47</v>
      </c>
      <c r="C1" s="26"/>
      <c r="D1" s="27"/>
      <c r="E1" s="27"/>
      <c r="F1" s="27"/>
      <c r="G1" s="27"/>
      <c r="H1" s="27"/>
      <c r="I1" s="504" t="s">
        <v>29</v>
      </c>
      <c r="J1" s="504"/>
      <c r="K1" s="504"/>
      <c r="L1" s="27">
        <v>315</v>
      </c>
      <c r="M1" s="27"/>
      <c r="N1" s="27"/>
    </row>
    <row r="2" spans="1:14" s="33" customFormat="1" ht="15">
      <c r="A2" s="26" t="s">
        <v>1</v>
      </c>
      <c r="B2" s="26" t="s">
        <v>106</v>
      </c>
      <c r="C2" s="26"/>
      <c r="D2" s="27"/>
      <c r="E2" s="27"/>
      <c r="F2" s="27"/>
      <c r="G2" s="27"/>
      <c r="H2" s="27"/>
      <c r="I2" s="504" t="s">
        <v>2</v>
      </c>
      <c r="J2" s="504"/>
      <c r="K2" s="504"/>
      <c r="L2" s="27">
        <v>3</v>
      </c>
      <c r="M2" s="27"/>
      <c r="N2" s="27"/>
    </row>
    <row r="3" spans="1:14" s="33" customFormat="1" ht="15">
      <c r="A3" s="26" t="s">
        <v>0</v>
      </c>
      <c r="B3" s="26" t="s">
        <v>38</v>
      </c>
      <c r="C3" s="26"/>
      <c r="D3" s="27"/>
      <c r="E3" s="27"/>
      <c r="F3" s="27"/>
      <c r="G3" s="27"/>
      <c r="H3" s="27"/>
      <c r="I3" s="504" t="s">
        <v>3</v>
      </c>
      <c r="J3" s="504"/>
      <c r="K3" s="504"/>
      <c r="L3" s="27" t="s">
        <v>49</v>
      </c>
      <c r="M3" s="27"/>
      <c r="N3" s="27"/>
    </row>
    <row r="4" spans="1:14" s="33" customFormat="1" ht="15">
      <c r="A4" s="26" t="s">
        <v>4</v>
      </c>
      <c r="B4" s="26">
        <v>56</v>
      </c>
      <c r="C4" s="26"/>
      <c r="D4" s="27"/>
      <c r="E4" s="27"/>
      <c r="F4" s="27"/>
      <c r="G4" s="27"/>
      <c r="H4" s="27"/>
      <c r="I4" s="26" t="s">
        <v>31</v>
      </c>
      <c r="J4" s="26"/>
      <c r="K4" s="26"/>
      <c r="L4" s="27"/>
      <c r="M4" s="27"/>
      <c r="N4" s="27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4"/>
      <c r="L5" s="44" t="s">
        <v>65</v>
      </c>
      <c r="M5" s="44"/>
      <c r="N5" s="1"/>
    </row>
    <row r="6" spans="1:14" ht="13.5" thickTop="1">
      <c r="A6" s="418" t="s">
        <v>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20"/>
    </row>
    <row r="7" spans="1:14" ht="13.5" thickBot="1">
      <c r="A7" s="421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</row>
    <row r="8" spans="1:14" ht="16.5" thickBot="1" thickTop="1">
      <c r="A8" s="395" t="s">
        <v>6</v>
      </c>
      <c r="B8" s="378" t="s">
        <v>7</v>
      </c>
      <c r="C8" s="382"/>
      <c r="D8" s="379"/>
      <c r="E8" s="378" t="s">
        <v>11</v>
      </c>
      <c r="F8" s="379"/>
      <c r="G8" s="390" t="s">
        <v>15</v>
      </c>
      <c r="H8" s="391"/>
      <c r="I8" s="391"/>
      <c r="J8" s="391"/>
      <c r="K8" s="391"/>
      <c r="L8" s="391"/>
      <c r="M8" s="391"/>
      <c r="N8" s="392"/>
    </row>
    <row r="9" spans="1:14" ht="13.5" thickTop="1">
      <c r="A9" s="396"/>
      <c r="B9" s="411" t="s">
        <v>8</v>
      </c>
      <c r="C9" s="398"/>
      <c r="D9" s="399" t="s">
        <v>9</v>
      </c>
      <c r="E9" s="475" t="s">
        <v>10</v>
      </c>
      <c r="F9" s="399" t="s">
        <v>9</v>
      </c>
      <c r="G9" s="386" t="s">
        <v>27</v>
      </c>
      <c r="H9" s="387"/>
      <c r="I9" s="376" t="s">
        <v>28</v>
      </c>
      <c r="J9" s="377"/>
      <c r="K9" s="376" t="s">
        <v>13</v>
      </c>
      <c r="L9" s="377"/>
      <c r="M9" s="376" t="s">
        <v>14</v>
      </c>
      <c r="N9" s="377"/>
    </row>
    <row r="10" spans="1:14" ht="15" thickBot="1">
      <c r="A10" s="397"/>
      <c r="B10" s="478"/>
      <c r="C10" s="406"/>
      <c r="D10" s="375"/>
      <c r="E10" s="476"/>
      <c r="F10" s="375"/>
      <c r="G10" s="17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503" t="s">
        <v>16</v>
      </c>
      <c r="B11" s="90" t="s">
        <v>94</v>
      </c>
      <c r="C11" s="201">
        <v>5129</v>
      </c>
      <c r="D11" s="202">
        <f>(6.29+2.177+0.437+0.015)*1.075*1.2</f>
        <v>11.50551</v>
      </c>
      <c r="E11" s="475">
        <f>96</f>
        <v>96</v>
      </c>
      <c r="F11" s="399">
        <v>52.47</v>
      </c>
      <c r="G11" s="236"/>
      <c r="H11" s="237"/>
      <c r="I11" s="6"/>
      <c r="J11" s="7"/>
      <c r="K11" s="6"/>
      <c r="L11" s="7"/>
      <c r="M11" s="6"/>
      <c r="N11" s="7"/>
    </row>
    <row r="12" spans="1:14" ht="15.75" customHeight="1">
      <c r="A12" s="464"/>
      <c r="B12" s="93" t="s">
        <v>101</v>
      </c>
      <c r="C12" s="98">
        <v>2404</v>
      </c>
      <c r="D12" s="203">
        <f>(4.04+0.726+0.437+0.015)*1.075*1.2</f>
        <v>6.7312199999999995</v>
      </c>
      <c r="E12" s="482"/>
      <c r="F12" s="487"/>
      <c r="G12" s="238"/>
      <c r="H12" s="239"/>
      <c r="I12" s="6"/>
      <c r="J12" s="7"/>
      <c r="K12" s="6"/>
      <c r="L12" s="7"/>
      <c r="M12" s="6"/>
      <c r="N12" s="7"/>
    </row>
    <row r="13" spans="1:14" ht="16.5" customHeight="1" thickBot="1">
      <c r="A13" s="480"/>
      <c r="B13" s="91" t="s">
        <v>113</v>
      </c>
      <c r="C13" s="162">
        <v>21.1</v>
      </c>
      <c r="D13" s="205">
        <f>157.732*1.075*1.2</f>
        <v>203.47427999999996</v>
      </c>
      <c r="E13" s="477"/>
      <c r="F13" s="385"/>
      <c r="G13" s="240"/>
      <c r="H13" s="241"/>
      <c r="I13" s="6"/>
      <c r="J13" s="7"/>
      <c r="K13" s="6"/>
      <c r="L13" s="7"/>
      <c r="M13" s="6"/>
      <c r="N13" s="7"/>
    </row>
    <row r="14" spans="1:14" ht="15" customHeight="1">
      <c r="A14" s="463" t="s">
        <v>17</v>
      </c>
      <c r="B14" s="90" t="s">
        <v>94</v>
      </c>
      <c r="C14" s="181">
        <v>4534</v>
      </c>
      <c r="D14" s="202">
        <f>(6.29+2.241+0.437+0.015)*1.075*1.2</f>
        <v>11.58807</v>
      </c>
      <c r="E14" s="481">
        <v>94</v>
      </c>
      <c r="F14" s="501">
        <v>52.47</v>
      </c>
      <c r="G14" s="242"/>
      <c r="H14" s="243"/>
      <c r="I14" s="13"/>
      <c r="J14" s="14"/>
      <c r="K14" s="13"/>
      <c r="L14" s="14"/>
      <c r="M14" s="13"/>
      <c r="N14" s="14"/>
    </row>
    <row r="15" spans="1:14" ht="15" customHeight="1">
      <c r="A15" s="464"/>
      <c r="B15" s="93" t="s">
        <v>101</v>
      </c>
      <c r="C15" s="102">
        <v>2071</v>
      </c>
      <c r="D15" s="203">
        <f>(4.04+0.747+0.437+0.015)*1.075*1.2</f>
        <v>6.75831</v>
      </c>
      <c r="E15" s="482"/>
      <c r="F15" s="502"/>
      <c r="G15" s="238"/>
      <c r="H15" s="239"/>
      <c r="I15" s="6"/>
      <c r="J15" s="7"/>
      <c r="K15" s="6"/>
      <c r="L15" s="7"/>
      <c r="M15" s="6"/>
      <c r="N15" s="7"/>
    </row>
    <row r="16" spans="1:14" ht="15" customHeight="1" thickBot="1">
      <c r="A16" s="480"/>
      <c r="B16" s="91" t="s">
        <v>113</v>
      </c>
      <c r="C16" s="99">
        <v>21.1</v>
      </c>
      <c r="D16" s="205">
        <f>159.562*1.075*1.2</f>
        <v>205.83498</v>
      </c>
      <c r="E16" s="477"/>
      <c r="F16" s="514"/>
      <c r="G16" s="240"/>
      <c r="H16" s="241"/>
      <c r="I16" s="20"/>
      <c r="J16" s="21"/>
      <c r="K16" s="20"/>
      <c r="L16" s="21"/>
      <c r="M16" s="20"/>
      <c r="N16" s="21"/>
    </row>
    <row r="17" spans="1:14" ht="15" customHeight="1">
      <c r="A17" s="463" t="s">
        <v>18</v>
      </c>
      <c r="B17" s="90" t="s">
        <v>94</v>
      </c>
      <c r="C17" s="181"/>
      <c r="D17" s="226"/>
      <c r="E17" s="481"/>
      <c r="F17" s="501"/>
      <c r="G17" s="242"/>
      <c r="H17" s="243"/>
      <c r="I17" s="13"/>
      <c r="J17" s="14"/>
      <c r="K17" s="13"/>
      <c r="L17" s="14"/>
      <c r="M17" s="13"/>
      <c r="N17" s="14"/>
    </row>
    <row r="18" spans="1:14" ht="15" customHeight="1">
      <c r="A18" s="464"/>
      <c r="B18" s="93" t="s">
        <v>101</v>
      </c>
      <c r="C18" s="102"/>
      <c r="D18" s="212"/>
      <c r="E18" s="482"/>
      <c r="F18" s="502"/>
      <c r="G18" s="238"/>
      <c r="H18" s="239"/>
      <c r="I18" s="6"/>
      <c r="J18" s="7"/>
      <c r="K18" s="6"/>
      <c r="L18" s="7"/>
      <c r="M18" s="6"/>
      <c r="N18" s="7"/>
    </row>
    <row r="19" spans="1:14" ht="15" customHeight="1" thickBot="1">
      <c r="A19" s="480"/>
      <c r="B19" s="91" t="s">
        <v>113</v>
      </c>
      <c r="C19" s="99"/>
      <c r="D19" s="200"/>
      <c r="E19" s="477"/>
      <c r="F19" s="514"/>
      <c r="G19" s="240"/>
      <c r="H19" s="241"/>
      <c r="I19" s="20"/>
      <c r="J19" s="21"/>
      <c r="K19" s="20"/>
      <c r="L19" s="21"/>
      <c r="M19" s="20"/>
      <c r="N19" s="21"/>
    </row>
    <row r="20" spans="1:14" ht="15" customHeight="1">
      <c r="A20" s="463" t="s">
        <v>19</v>
      </c>
      <c r="B20" s="90" t="s">
        <v>94</v>
      </c>
      <c r="C20" s="181"/>
      <c r="D20" s="226"/>
      <c r="E20" s="481"/>
      <c r="F20" s="501"/>
      <c r="G20" s="242"/>
      <c r="H20" s="243"/>
      <c r="I20" s="13"/>
      <c r="J20" s="14"/>
      <c r="K20" s="13"/>
      <c r="L20" s="14"/>
      <c r="M20" s="13"/>
      <c r="N20" s="14"/>
    </row>
    <row r="21" spans="1:14" ht="15" customHeight="1">
      <c r="A21" s="464"/>
      <c r="B21" s="93" t="s">
        <v>101</v>
      </c>
      <c r="C21" s="101"/>
      <c r="D21" s="212"/>
      <c r="E21" s="482"/>
      <c r="F21" s="502"/>
      <c r="G21" s="238"/>
      <c r="H21" s="239"/>
      <c r="I21" s="6"/>
      <c r="J21" s="7"/>
      <c r="K21" s="6"/>
      <c r="L21" s="7"/>
      <c r="M21" s="6"/>
      <c r="N21" s="7"/>
    </row>
    <row r="22" spans="1:14" ht="13.5" thickBot="1">
      <c r="A22" s="480"/>
      <c r="B22" s="91" t="s">
        <v>113</v>
      </c>
      <c r="C22" s="99"/>
      <c r="D22" s="200"/>
      <c r="E22" s="477"/>
      <c r="F22" s="514"/>
      <c r="G22" s="240"/>
      <c r="H22" s="241"/>
      <c r="I22" s="20"/>
      <c r="J22" s="21"/>
      <c r="K22" s="20"/>
      <c r="L22" s="21"/>
      <c r="M22" s="20"/>
      <c r="N22" s="21"/>
    </row>
    <row r="23" spans="1:14" ht="12.75">
      <c r="A23" s="463" t="s">
        <v>20</v>
      </c>
      <c r="B23" s="90" t="s">
        <v>94</v>
      </c>
      <c r="C23" s="100"/>
      <c r="D23" s="288"/>
      <c r="E23" s="481"/>
      <c r="F23" s="501"/>
      <c r="G23" s="242"/>
      <c r="H23" s="243"/>
      <c r="I23" s="13"/>
      <c r="J23" s="14"/>
      <c r="K23" s="13"/>
      <c r="L23" s="14"/>
      <c r="M23" s="13"/>
      <c r="N23" s="14"/>
    </row>
    <row r="24" spans="1:14" ht="12.75">
      <c r="A24" s="464"/>
      <c r="B24" s="93" t="s">
        <v>101</v>
      </c>
      <c r="C24" s="101"/>
      <c r="D24" s="289"/>
      <c r="E24" s="482"/>
      <c r="F24" s="502"/>
      <c r="G24" s="238"/>
      <c r="H24" s="239"/>
      <c r="I24" s="6"/>
      <c r="J24" s="7"/>
      <c r="K24" s="6"/>
      <c r="L24" s="7"/>
      <c r="M24" s="6"/>
      <c r="N24" s="7"/>
    </row>
    <row r="25" spans="1:14" ht="13.5" thickBot="1">
      <c r="A25" s="480"/>
      <c r="B25" s="91" t="s">
        <v>113</v>
      </c>
      <c r="C25" s="99"/>
      <c r="D25" s="290"/>
      <c r="E25" s="477"/>
      <c r="F25" s="514"/>
      <c r="G25" s="244"/>
      <c r="H25" s="245"/>
      <c r="I25" s="20"/>
      <c r="J25" s="21"/>
      <c r="K25" s="20"/>
      <c r="L25" s="21"/>
      <c r="M25" s="20"/>
      <c r="N25" s="21"/>
    </row>
    <row r="26" spans="1:14" ht="12.75">
      <c r="A26" s="463" t="s">
        <v>68</v>
      </c>
      <c r="B26" s="90" t="s">
        <v>94</v>
      </c>
      <c r="C26" s="100"/>
      <c r="D26" s="288"/>
      <c r="E26" s="481"/>
      <c r="F26" s="501"/>
      <c r="G26" s="242"/>
      <c r="H26" s="243"/>
      <c r="I26" s="13"/>
      <c r="J26" s="14"/>
      <c r="K26" s="13"/>
      <c r="L26" s="14"/>
      <c r="M26" s="13"/>
      <c r="N26" s="14"/>
    </row>
    <row r="27" spans="1:14" ht="12.75">
      <c r="A27" s="464"/>
      <c r="B27" s="93" t="s">
        <v>101</v>
      </c>
      <c r="C27" s="101"/>
      <c r="D27" s="289"/>
      <c r="E27" s="482"/>
      <c r="F27" s="502"/>
      <c r="G27" s="238"/>
      <c r="H27" s="239"/>
      <c r="I27" s="6"/>
      <c r="J27" s="7"/>
      <c r="K27" s="6"/>
      <c r="L27" s="7"/>
      <c r="M27" s="6"/>
      <c r="N27" s="7"/>
    </row>
    <row r="28" spans="1:14" ht="13.5" thickBot="1">
      <c r="A28" s="480"/>
      <c r="B28" s="91" t="s">
        <v>113</v>
      </c>
      <c r="C28" s="99"/>
      <c r="D28" s="290"/>
      <c r="E28" s="477"/>
      <c r="F28" s="514"/>
      <c r="G28" s="244"/>
      <c r="H28" s="245"/>
      <c r="I28" s="20"/>
      <c r="J28" s="21"/>
      <c r="K28" s="20"/>
      <c r="L28" s="21"/>
      <c r="M28" s="20"/>
      <c r="N28" s="21"/>
    </row>
    <row r="29" spans="1:14" ht="12.75">
      <c r="A29" s="463" t="s">
        <v>69</v>
      </c>
      <c r="B29" s="90" t="s">
        <v>94</v>
      </c>
      <c r="C29" s="100"/>
      <c r="D29" s="288"/>
      <c r="E29" s="481"/>
      <c r="F29" s="384"/>
      <c r="G29" s="242"/>
      <c r="H29" s="243"/>
      <c r="I29" s="13"/>
      <c r="J29" s="14"/>
      <c r="K29" s="13"/>
      <c r="L29" s="14"/>
      <c r="M29" s="13"/>
      <c r="N29" s="14"/>
    </row>
    <row r="30" spans="1:14" ht="12.75">
      <c r="A30" s="464"/>
      <c r="B30" s="93" t="s">
        <v>101</v>
      </c>
      <c r="C30" s="101"/>
      <c r="D30" s="289"/>
      <c r="E30" s="482"/>
      <c r="F30" s="487"/>
      <c r="G30" s="238"/>
      <c r="H30" s="239"/>
      <c r="I30" s="6"/>
      <c r="J30" s="7"/>
      <c r="K30" s="6"/>
      <c r="L30" s="7"/>
      <c r="M30" s="6"/>
      <c r="N30" s="7"/>
    </row>
    <row r="31" spans="1:14" ht="13.5" thickBot="1">
      <c r="A31" s="480"/>
      <c r="B31" s="91" t="s">
        <v>113</v>
      </c>
      <c r="C31" s="99"/>
      <c r="D31" s="290"/>
      <c r="E31" s="477"/>
      <c r="F31" s="385"/>
      <c r="G31" s="244"/>
      <c r="H31" s="245"/>
      <c r="I31" s="20"/>
      <c r="J31" s="21"/>
      <c r="K31" s="20"/>
      <c r="L31" s="21"/>
      <c r="M31" s="20"/>
      <c r="N31" s="21"/>
    </row>
    <row r="32" spans="1:14" ht="12.75">
      <c r="A32" s="463" t="s">
        <v>22</v>
      </c>
      <c r="B32" s="90" t="s">
        <v>94</v>
      </c>
      <c r="C32" s="100"/>
      <c r="D32" s="288"/>
      <c r="E32" s="481"/>
      <c r="F32" s="384"/>
      <c r="G32" s="515"/>
      <c r="H32" s="518"/>
      <c r="I32" s="20"/>
      <c r="J32" s="21"/>
      <c r="K32" s="20"/>
      <c r="L32" s="21"/>
      <c r="M32" s="20"/>
      <c r="N32" s="21"/>
    </row>
    <row r="33" spans="1:14" ht="12.75">
      <c r="A33" s="464"/>
      <c r="B33" s="93" t="s">
        <v>101</v>
      </c>
      <c r="C33" s="101"/>
      <c r="D33" s="289"/>
      <c r="E33" s="482"/>
      <c r="F33" s="487"/>
      <c r="G33" s="516"/>
      <c r="H33" s="519"/>
      <c r="I33" s="20"/>
      <c r="J33" s="21"/>
      <c r="K33" s="20"/>
      <c r="L33" s="21"/>
      <c r="M33" s="20"/>
      <c r="N33" s="21"/>
    </row>
    <row r="34" spans="1:14" ht="12.75">
      <c r="A34" s="480"/>
      <c r="B34" s="91" t="s">
        <v>113</v>
      </c>
      <c r="C34" s="99"/>
      <c r="D34" s="290"/>
      <c r="E34" s="477"/>
      <c r="F34" s="385"/>
      <c r="G34" s="517"/>
      <c r="H34" s="520"/>
      <c r="I34" s="4"/>
      <c r="J34" s="5"/>
      <c r="K34" s="4"/>
      <c r="L34" s="5"/>
      <c r="M34" s="4"/>
      <c r="N34" s="5"/>
    </row>
    <row r="35" spans="1:14" ht="12.75">
      <c r="A35" s="463" t="s">
        <v>23</v>
      </c>
      <c r="B35" s="95" t="s">
        <v>94</v>
      </c>
      <c r="C35" s="100"/>
      <c r="D35" s="288"/>
      <c r="E35" s="481"/>
      <c r="F35" s="384"/>
      <c r="G35" s="244"/>
      <c r="H35" s="245"/>
      <c r="I35" s="4"/>
      <c r="J35" s="5"/>
      <c r="K35" s="4"/>
      <c r="L35" s="5"/>
      <c r="M35" s="4"/>
      <c r="N35" s="5"/>
    </row>
    <row r="36" spans="1:14" ht="12.75">
      <c r="A36" s="464"/>
      <c r="B36" s="91" t="s">
        <v>95</v>
      </c>
      <c r="C36" s="101"/>
      <c r="D36" s="289"/>
      <c r="E36" s="482"/>
      <c r="F36" s="487"/>
      <c r="G36" s="244"/>
      <c r="H36" s="245"/>
      <c r="I36" s="4"/>
      <c r="J36" s="5"/>
      <c r="K36" s="4"/>
      <c r="L36" s="5"/>
      <c r="M36" s="4"/>
      <c r="N36" s="5"/>
    </row>
    <row r="37" spans="1:14" ht="12.75">
      <c r="A37" s="480"/>
      <c r="B37" s="91" t="s">
        <v>107</v>
      </c>
      <c r="C37" s="99"/>
      <c r="D37" s="290"/>
      <c r="E37" s="477"/>
      <c r="F37" s="385"/>
      <c r="G37" s="248"/>
      <c r="H37" s="249"/>
      <c r="I37" s="4"/>
      <c r="J37" s="5"/>
      <c r="K37" s="4"/>
      <c r="L37" s="5"/>
      <c r="M37" s="4"/>
      <c r="N37" s="5"/>
    </row>
    <row r="38" spans="1:14" ht="12.75">
      <c r="A38" s="463" t="s">
        <v>24</v>
      </c>
      <c r="B38" s="95" t="s">
        <v>94</v>
      </c>
      <c r="C38" s="181"/>
      <c r="D38" s="288"/>
      <c r="E38" s="481"/>
      <c r="F38" s="384"/>
      <c r="G38" s="248"/>
      <c r="H38" s="249"/>
      <c r="I38" s="4"/>
      <c r="J38" s="5"/>
      <c r="K38" s="4"/>
      <c r="L38" s="5"/>
      <c r="M38" s="4"/>
      <c r="N38" s="5"/>
    </row>
    <row r="39" spans="1:14" ht="12.75">
      <c r="A39" s="464"/>
      <c r="B39" s="91" t="s">
        <v>95</v>
      </c>
      <c r="C39" s="101"/>
      <c r="D39" s="289"/>
      <c r="E39" s="482"/>
      <c r="F39" s="487"/>
      <c r="G39" s="248"/>
      <c r="H39" s="249"/>
      <c r="I39" s="4"/>
      <c r="J39" s="5"/>
      <c r="K39" s="4"/>
      <c r="L39" s="5"/>
      <c r="M39" s="4"/>
      <c r="N39" s="5"/>
    </row>
    <row r="40" spans="1:14" ht="12.75">
      <c r="A40" s="480"/>
      <c r="B40" s="91" t="s">
        <v>107</v>
      </c>
      <c r="C40" s="99"/>
      <c r="D40" s="290"/>
      <c r="E40" s="477"/>
      <c r="F40" s="385"/>
      <c r="G40" s="248"/>
      <c r="H40" s="249"/>
      <c r="I40" s="4"/>
      <c r="J40" s="5"/>
      <c r="K40" s="4"/>
      <c r="L40" s="5"/>
      <c r="M40" s="4"/>
      <c r="N40" s="5"/>
    </row>
    <row r="41" spans="1:14" ht="12.75">
      <c r="A41" s="463" t="s">
        <v>25</v>
      </c>
      <c r="B41" s="95" t="s">
        <v>94</v>
      </c>
      <c r="C41" s="100"/>
      <c r="D41" s="288"/>
      <c r="E41" s="481"/>
      <c r="F41" s="384"/>
      <c r="G41" s="248"/>
      <c r="H41" s="249"/>
      <c r="I41" s="4"/>
      <c r="J41" s="5"/>
      <c r="K41" s="4"/>
      <c r="L41" s="5"/>
      <c r="M41" s="4"/>
      <c r="N41" s="5"/>
    </row>
    <row r="42" spans="1:14" ht="12.75">
      <c r="A42" s="464"/>
      <c r="B42" s="91" t="s">
        <v>95</v>
      </c>
      <c r="C42" s="101"/>
      <c r="D42" s="289"/>
      <c r="E42" s="482"/>
      <c r="F42" s="487"/>
      <c r="G42" s="248"/>
      <c r="H42" s="249"/>
      <c r="I42" s="4"/>
      <c r="J42" s="5"/>
      <c r="K42" s="4"/>
      <c r="L42" s="5"/>
      <c r="M42" s="4"/>
      <c r="N42" s="5"/>
    </row>
    <row r="43" spans="1:14" ht="12.75">
      <c r="A43" s="480"/>
      <c r="B43" s="91" t="s">
        <v>107</v>
      </c>
      <c r="C43" s="99"/>
      <c r="D43" s="290"/>
      <c r="E43" s="477"/>
      <c r="F43" s="385"/>
      <c r="G43" s="248"/>
      <c r="H43" s="249"/>
      <c r="I43" s="4"/>
      <c r="J43" s="5"/>
      <c r="K43" s="4"/>
      <c r="L43" s="5"/>
      <c r="M43" s="4"/>
      <c r="N43" s="5"/>
    </row>
    <row r="44" spans="1:14" ht="12.75">
      <c r="A44" s="463" t="s">
        <v>26</v>
      </c>
      <c r="B44" s="95" t="s">
        <v>94</v>
      </c>
      <c r="C44" s="181"/>
      <c r="D44" s="288"/>
      <c r="E44" s="481"/>
      <c r="F44" s="384"/>
      <c r="G44" s="246"/>
      <c r="H44" s="247"/>
      <c r="I44" s="13"/>
      <c r="J44" s="14"/>
      <c r="K44" s="13"/>
      <c r="L44" s="14"/>
      <c r="M44" s="13"/>
      <c r="N44" s="14"/>
    </row>
    <row r="45" spans="1:14" ht="12.75">
      <c r="A45" s="464"/>
      <c r="B45" s="91" t="s">
        <v>95</v>
      </c>
      <c r="C45" s="102"/>
      <c r="D45" s="289"/>
      <c r="E45" s="482"/>
      <c r="F45" s="487"/>
      <c r="G45" s="246"/>
      <c r="H45" s="247"/>
      <c r="I45" s="13"/>
      <c r="J45" s="14"/>
      <c r="K45" s="13"/>
      <c r="L45" s="14"/>
      <c r="M45" s="13"/>
      <c r="N45" s="14"/>
    </row>
    <row r="46" spans="1:14" ht="13.5" thickBot="1">
      <c r="A46" s="513"/>
      <c r="B46" s="91" t="s">
        <v>107</v>
      </c>
      <c r="C46" s="99"/>
      <c r="D46" s="290"/>
      <c r="E46" s="476"/>
      <c r="F46" s="375"/>
      <c r="G46" s="299"/>
      <c r="H46" s="300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6" customFormat="1" ht="12.75">
      <c r="A48" s="415" t="s">
        <v>32</v>
      </c>
      <c r="B48" s="415"/>
      <c r="C48" s="415"/>
      <c r="D48" s="416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36" customFormat="1" ht="12.75">
      <c r="A49" s="32"/>
      <c r="B49" s="31" t="s">
        <v>33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6" customFormat="1" ht="12.75">
      <c r="A50" s="32"/>
      <c r="B50" s="415" t="s">
        <v>35</v>
      </c>
      <c r="C50" s="415"/>
      <c r="D50" s="415"/>
      <c r="E50" s="416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6" customFormat="1" ht="12.75">
      <c r="A51" s="32"/>
      <c r="B51" s="415" t="s">
        <v>34</v>
      </c>
      <c r="C51" s="415"/>
      <c r="D51" s="415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4.25">
      <c r="A52" s="25"/>
      <c r="B52" s="25"/>
      <c r="C52" s="25"/>
      <c r="D52" s="25"/>
      <c r="E52" s="25"/>
      <c r="F52" s="25"/>
      <c r="G52" s="25"/>
      <c r="H52" s="1"/>
      <c r="I52" s="1"/>
      <c r="J52" s="1"/>
      <c r="K52" s="1"/>
      <c r="L52" s="1"/>
      <c r="M52" s="1"/>
      <c r="N52" s="1"/>
    </row>
    <row r="53" spans="1:7" ht="14.25">
      <c r="A53" s="29"/>
      <c r="B53" s="29"/>
      <c r="C53" s="29"/>
      <c r="D53" s="29"/>
      <c r="E53" s="29"/>
      <c r="F53" s="29"/>
      <c r="G53" s="29"/>
    </row>
    <row r="54" spans="1:7" ht="14.25">
      <c r="A54" s="29"/>
      <c r="B54" s="29"/>
      <c r="C54" s="29"/>
      <c r="D54" s="29"/>
      <c r="E54" s="29"/>
      <c r="F54" s="29"/>
      <c r="G54" s="29"/>
    </row>
  </sheetData>
  <sheetProtection/>
  <mergeCells count="57"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F11:F13"/>
    <mergeCell ref="E14:E16"/>
    <mergeCell ref="F14:F16"/>
    <mergeCell ref="M9:N9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7:F19"/>
    <mergeCell ref="F20:F22"/>
    <mergeCell ref="F26:F28"/>
    <mergeCell ref="F29:F31"/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E35:E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2021-03-23T09:50:35Z</dcterms:modified>
  <cp:category/>
  <cp:version/>
  <cp:contentType/>
  <cp:contentStatus/>
</cp:coreProperties>
</file>