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tabRatio="1000" activeTab="9"/>
  </bookViews>
  <sheets>
    <sheet name="невен" sheetId="1" r:id="rId1"/>
    <sheet name="звончић" sheetId="2" r:id="rId2"/>
    <sheet name="лабуд" sheetId="3" r:id="rId3"/>
    <sheet name="лептирић" sheetId="4" r:id="rId4"/>
    <sheet name="колибри" sheetId="5" r:id="rId5"/>
    <sheet name="бисери" sheetId="6" r:id="rId6"/>
    <sheet name="наша радост" sheetId="7" r:id="rId7"/>
    <sheet name="голуб мира" sheetId="8" r:id="rId8"/>
    <sheet name="владо јурић" sheetId="9" r:id="rId9"/>
    <sheet name="пчелица" sheetId="10" r:id="rId10"/>
    <sheet name="дечији клуб-обилић" sheetId="11" r:id="rId11"/>
    <sheet name="пионир" sheetId="12" r:id="rId12"/>
    <sheet name="обдан.змај" sheetId="13" r:id="rId13"/>
    <sheet name="обдан.читлук" sheetId="14" r:id="rId14"/>
    <sheet name="јеленко р.бања" sheetId="15" r:id="rId15"/>
    <sheet name="ADRESE" sheetId="16" state="hidden" r:id="rId16"/>
  </sheets>
  <definedNames>
    <definedName name="_xlnm.Print_Area" localSheetId="0">'невен'!$A$1:$N$39</definedName>
    <definedName name="_xlnm.Print_Titles" localSheetId="5">'бисери'!$1:$10</definedName>
    <definedName name="_xlnm.Print_Titles" localSheetId="8">'владо јурић'!$1:$10</definedName>
    <definedName name="_xlnm.Print_Titles" localSheetId="7">'голуб мира'!$1:$10</definedName>
    <definedName name="_xlnm.Print_Titles" localSheetId="10">'дечији клуб-обилић'!$1:$10</definedName>
    <definedName name="_xlnm.Print_Titles" localSheetId="1">'звончић'!$1:$10</definedName>
    <definedName name="_xlnm.Print_Titles" localSheetId="14">'јеленко р.бања'!$1:$10</definedName>
    <definedName name="_xlnm.Print_Titles" localSheetId="4">'колибри'!$1:$10</definedName>
    <definedName name="_xlnm.Print_Titles" localSheetId="2">'лабуд'!$1:$10</definedName>
    <definedName name="_xlnm.Print_Titles" localSheetId="3">'лептирић'!$1:$10</definedName>
    <definedName name="_xlnm.Print_Titles" localSheetId="6">'наша радост'!$1:$10</definedName>
    <definedName name="_xlnm.Print_Titles" localSheetId="0">'невен'!$1:$10</definedName>
    <definedName name="_xlnm.Print_Titles" localSheetId="12">'обдан.змај'!$1:$10</definedName>
    <definedName name="_xlnm.Print_Titles" localSheetId="13">'обдан.читлук'!$1:$10</definedName>
    <definedName name="_xlnm.Print_Titles" localSheetId="11">'пионир'!$1:$10</definedName>
    <definedName name="_xlnm.Print_Titles" localSheetId="9">'пчелица'!$1:$10</definedName>
  </definedNames>
  <calcPr fullCalcOnLoad="1"/>
</workbook>
</file>

<file path=xl/comments10.xml><?xml version="1.0" encoding="utf-8"?>
<comments xmlns="http://schemas.openxmlformats.org/spreadsheetml/2006/main">
  <authors>
    <author>ivana.aksentijevic</author>
  </authors>
  <commentList>
    <comment ref="E41" authorId="0">
      <text>
        <r>
          <rPr>
            <sz val="8"/>
            <rFont val="Tahoma"/>
            <family val="0"/>
          </rPr>
          <t xml:space="preserve">RN.05-217573
22,54  VODA   
6,56  KANAL
= 2870,88
</t>
        </r>
      </text>
    </comment>
  </commentList>
</comments>
</file>

<file path=xl/sharedStrings.xml><?xml version="1.0" encoding="utf-8"?>
<sst xmlns="http://schemas.openxmlformats.org/spreadsheetml/2006/main" count="1255" uniqueCount="117">
  <si>
    <t>МЕСТО</t>
  </si>
  <si>
    <t>АДРЕСА</t>
  </si>
  <si>
    <t>БРОЈ УЧИОНИЦА</t>
  </si>
  <si>
    <t>БРОЈ КЛИМА УРЕЂАЈА</t>
  </si>
  <si>
    <t>БРОЈ ЂАКА</t>
  </si>
  <si>
    <t>ПРЕГЛЕД УТРОШЕНИХ ЕНЕРГЕНАТА</t>
  </si>
  <si>
    <t>МЕСЕЦ</t>
  </si>
  <si>
    <t>СТРУЈА</t>
  </si>
  <si>
    <t>количина (kWh)</t>
  </si>
  <si>
    <t>цена</t>
  </si>
  <si>
    <r>
      <t>количина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</si>
  <si>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ВОДА</t>
  </si>
  <si>
    <t>количина (л)</t>
  </si>
  <si>
    <t xml:space="preserve">дрва </t>
  </si>
  <si>
    <t>угаљ</t>
  </si>
  <si>
    <t>ГРЕЈАЊЕ</t>
  </si>
  <si>
    <t>ЈАНУАР</t>
  </si>
  <si>
    <t>ФЕБРУАР</t>
  </si>
  <si>
    <t>МАРТ</t>
  </si>
  <si>
    <t>АПРИЛ</t>
  </si>
  <si>
    <t>МАЈ</t>
  </si>
  <si>
    <t>ЈУНИ</t>
  </si>
  <si>
    <t>АВГУСТ</t>
  </si>
  <si>
    <t>СЕПТЕМБАР</t>
  </si>
  <si>
    <t>ОКТОБАР</t>
  </si>
  <si>
    <t>НОВЕМБАР</t>
  </si>
  <si>
    <t>ДЕЦЕМБАР</t>
  </si>
  <si>
    <t>даљинско грејање (Топлана)</t>
  </si>
  <si>
    <t>мазут</t>
  </si>
  <si>
    <t>УКУПНА КВАДРАТУРА (m2)</t>
  </si>
  <si>
    <t>количина (кг)</t>
  </si>
  <si>
    <t>ФИСКУЛТУРНА САЛА (ДА/НЕ)</t>
  </si>
  <si>
    <t>* - уписати начин обрачунске вредности</t>
  </si>
  <si>
    <t>1 - према потрошњи</t>
  </si>
  <si>
    <t>3 - на годишњем нивоу</t>
  </si>
  <si>
    <t>2 - по важећем месечном фактору</t>
  </si>
  <si>
    <t>НЕВЕН</t>
  </si>
  <si>
    <t>Босанска 21</t>
  </si>
  <si>
    <t>Крушевац</t>
  </si>
  <si>
    <t>КУХИЊА ПИОНИР</t>
  </si>
  <si>
    <t>ГОЛУБ МИРА</t>
  </si>
  <si>
    <t>НАЗИВ ВРТИЋА</t>
  </si>
  <si>
    <t>ЛАБУД</t>
  </si>
  <si>
    <t>ЛЕПТИРИЋ</t>
  </si>
  <si>
    <t>НАША РАДОСТ</t>
  </si>
  <si>
    <t>ДЕЧИЈИ КЛУБ (ЗГРАДА ОБИЛИЋ)</t>
  </si>
  <si>
    <t>БИСЕРИ</t>
  </si>
  <si>
    <t>ВЛАДО ЈУРИЋ</t>
  </si>
  <si>
    <t>ПЧЕЛИЦА</t>
  </si>
  <si>
    <t>/</t>
  </si>
  <si>
    <t>ЈЕЛЕНКО Р.Бања</t>
  </si>
  <si>
    <t>Забавиште ЧИТЛУК</t>
  </si>
  <si>
    <t>Забавиште ЗМАЈ Мудраковац</t>
  </si>
  <si>
    <t>Слатинска 14</t>
  </si>
  <si>
    <t>Нова Косовска 36</t>
  </si>
  <si>
    <t>Сликара Миловановића 2</t>
  </si>
  <si>
    <t>Ћирила и Методија 5</t>
  </si>
  <si>
    <t>Обилићева</t>
  </si>
  <si>
    <t>Војводе Степе 18</t>
  </si>
  <si>
    <t>Живорада Пауновића 10</t>
  </si>
  <si>
    <t xml:space="preserve">Блаже Думовића </t>
  </si>
  <si>
    <t xml:space="preserve">Ратка Пешића </t>
  </si>
  <si>
    <t>не</t>
  </si>
  <si>
    <t>да - за потребе предшколске деце</t>
  </si>
  <si>
    <t>Рибарска Бања</t>
  </si>
  <si>
    <t>капацитет 80</t>
  </si>
  <si>
    <t>цене су приказане без пдв-а</t>
  </si>
  <si>
    <r>
      <t>количина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</si>
  <si>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количина 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</si>
  <si>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ЈУН</t>
  </si>
  <si>
    <t>ЈУЛ</t>
  </si>
  <si>
    <t>BISERI</t>
  </si>
  <si>
    <t>ŽIVORADA PAUNOVIĆA</t>
  </si>
  <si>
    <t>ZMAJ</t>
  </si>
  <si>
    <t>BLAŽE DUMOVIĆA MUDRAKOVAC</t>
  </si>
  <si>
    <t>ZVONČIĆ</t>
  </si>
  <si>
    <t>ŽIVKA MIĆIĆ-SESTRE POPOVIĆ</t>
  </si>
  <si>
    <t>NEVEN</t>
  </si>
  <si>
    <t>BOSANSKA</t>
  </si>
  <si>
    <t>NAŠA RADOST</t>
  </si>
  <si>
    <t>SLATINSKA</t>
  </si>
  <si>
    <t>PIONIR</t>
  </si>
  <si>
    <t>RADOMIRA JAKOVLJEVIĆA</t>
  </si>
  <si>
    <t>LEPTIRIĆ</t>
  </si>
  <si>
    <t>LUKE IVANOVIĆA</t>
  </si>
  <si>
    <t>KOLIBRI</t>
  </si>
  <si>
    <t>SLIKARA MILOVANOVIĆA</t>
  </si>
  <si>
    <t>GOLUB MIRA</t>
  </si>
  <si>
    <t>TRIGVE LI</t>
  </si>
  <si>
    <t>PČELICA</t>
  </si>
  <si>
    <t>DAMJANA MAKSIĆA - RADOJKE ZAJIĆ</t>
  </si>
  <si>
    <t>VLADO JURIĆ</t>
  </si>
  <si>
    <t>ŽIKICE TALEVIĆA</t>
  </si>
  <si>
    <t>Нова Балшићева 6 (Р.Зајић)</t>
  </si>
  <si>
    <t>Др.Салка 2 (Тригве Ли)</t>
  </si>
  <si>
    <t>ВТ</t>
  </si>
  <si>
    <t>НТ</t>
  </si>
  <si>
    <r>
      <t>колич.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</si>
  <si>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колич. (кг)</t>
  </si>
  <si>
    <t>ЛОЖ УЉЕ</t>
  </si>
  <si>
    <t>колич.*3 (лит)</t>
  </si>
  <si>
    <t>VT</t>
  </si>
  <si>
    <t>NT</t>
  </si>
  <si>
    <t>JT</t>
  </si>
  <si>
    <t>ЗВОНЧИЋ (ЖИВКА МИЋИЋ)</t>
  </si>
  <si>
    <t xml:space="preserve">КОЛИБРИ </t>
  </si>
  <si>
    <t>Јована Дучића 7 (сестре Поповић 6)</t>
  </si>
  <si>
    <t>Липљанска 7 (Ж.Tалевића 71)</t>
  </si>
  <si>
    <t>СНАГА</t>
  </si>
  <si>
    <t>ФИСКУЛТУРНА САЛА</t>
  </si>
  <si>
    <t>да - за предшколску децу</t>
  </si>
  <si>
    <t>snaga</t>
  </si>
  <si>
    <t>os</t>
  </si>
  <si>
    <t>REAKT</t>
  </si>
  <si>
    <t>OS</t>
  </si>
  <si>
    <t>kw</t>
  </si>
  <si>
    <t>nt</t>
  </si>
</sst>
</file>

<file path=xl/styles.xml><?xml version="1.0" encoding="utf-8"?>
<styleSheet xmlns="http://schemas.openxmlformats.org/spreadsheetml/2006/main">
  <numFmts count="27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#,##0.00\ &quot;Дин.&quot;"/>
    <numFmt numFmtId="174" formatCode="#,##0.00\ _Д_и_н_."/>
    <numFmt numFmtId="175" formatCode="0.000"/>
    <numFmt numFmtId="176" formatCode="#,##0.000"/>
    <numFmt numFmtId="177" formatCode="0.0000"/>
    <numFmt numFmtId="178" formatCode="0.00000"/>
    <numFmt numFmtId="179" formatCode="0.000000"/>
    <numFmt numFmtId="180" formatCode="0.0000000"/>
    <numFmt numFmtId="181" formatCode="0.0"/>
    <numFmt numFmtId="182" formatCode="#,##0.0000"/>
  </numFmts>
  <fonts count="32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3" fontId="24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7" fillId="0" borderId="2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" fontId="0" fillId="0" borderId="40" xfId="0" applyNumberFormat="1" applyBorder="1" applyAlignment="1">
      <alignment horizontal="center" vertical="center"/>
    </xf>
    <xf numFmtId="4" fontId="0" fillId="0" borderId="51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4" fontId="0" fillId="0" borderId="43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4" fontId="0" fillId="0" borderId="44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4" fontId="0" fillId="0" borderId="60" xfId="0" applyNumberFormat="1" applyBorder="1" applyAlignment="1">
      <alignment horizontal="center" vertical="center"/>
    </xf>
    <xf numFmtId="4" fontId="0" fillId="0" borderId="61" xfId="0" applyNumberFormat="1" applyBorder="1" applyAlignment="1">
      <alignment horizontal="center" vertical="center"/>
    </xf>
    <xf numFmtId="4" fontId="0" fillId="0" borderId="62" xfId="0" applyNumberFormat="1" applyBorder="1" applyAlignment="1">
      <alignment horizontal="center" vertical="center"/>
    </xf>
    <xf numFmtId="3" fontId="0" fillId="0" borderId="55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0" fillId="0" borderId="58" xfId="0" applyNumberForma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3" fontId="0" fillId="0" borderId="64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0" fillId="0" borderId="77" xfId="0" applyBorder="1" applyAlignment="1">
      <alignment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27" fillId="0" borderId="82" xfId="0" applyFon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" fontId="0" fillId="0" borderId="83" xfId="0" applyNumberForma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174" fontId="0" fillId="0" borderId="38" xfId="0" applyNumberFormat="1" applyBorder="1" applyAlignment="1">
      <alignment vertical="center"/>
    </xf>
    <xf numFmtId="174" fontId="0" fillId="0" borderId="0" xfId="0" applyNumberFormat="1" applyBorder="1" applyAlignment="1">
      <alignment vertical="center"/>
    </xf>
    <xf numFmtId="3" fontId="0" fillId="0" borderId="35" xfId="0" applyNumberFormat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3" fontId="27" fillId="0" borderId="39" xfId="0" applyNumberFormat="1" applyFont="1" applyBorder="1" applyAlignment="1">
      <alignment horizontal="center" vertical="center"/>
    </xf>
    <xf numFmtId="3" fontId="0" fillId="0" borderId="86" xfId="0" applyNumberForma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3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50" xfId="0" applyNumberFormat="1" applyBorder="1" applyAlignment="1">
      <alignment horizontal="center" vertical="center"/>
    </xf>
    <xf numFmtId="175" fontId="0" fillId="0" borderId="44" xfId="0" applyNumberFormat="1" applyFill="1" applyBorder="1" applyAlignment="1">
      <alignment horizontal="center" vertical="center"/>
    </xf>
    <xf numFmtId="175" fontId="0" fillId="0" borderId="42" xfId="0" applyNumberFormat="1" applyFill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5" fontId="0" fillId="0" borderId="14" xfId="0" applyNumberFormat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175" fontId="2" fillId="0" borderId="21" xfId="0" applyNumberFormat="1" applyFont="1" applyBorder="1" applyAlignment="1">
      <alignment horizontal="center" vertical="center"/>
    </xf>
    <xf numFmtId="175" fontId="2" fillId="0" borderId="16" xfId="0" applyNumberFormat="1" applyFont="1" applyBorder="1" applyAlignment="1">
      <alignment horizontal="center" vertical="center"/>
    </xf>
    <xf numFmtId="175" fontId="0" fillId="0" borderId="16" xfId="0" applyNumberFormat="1" applyBorder="1" applyAlignment="1">
      <alignment horizontal="center" vertical="center"/>
    </xf>
    <xf numFmtId="175" fontId="0" fillId="0" borderId="21" xfId="0" applyNumberFormat="1" applyBorder="1" applyAlignment="1">
      <alignment horizontal="center" vertical="center"/>
    </xf>
    <xf numFmtId="175" fontId="0" fillId="0" borderId="87" xfId="0" applyNumberFormat="1" applyBorder="1" applyAlignment="1">
      <alignment horizontal="center" vertical="center"/>
    </xf>
    <xf numFmtId="175" fontId="0" fillId="0" borderId="88" xfId="0" applyNumberFormat="1" applyBorder="1" applyAlignment="1">
      <alignment horizontal="center" vertical="center"/>
    </xf>
    <xf numFmtId="175" fontId="0" fillId="0" borderId="22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3" fontId="2" fillId="0" borderId="50" xfId="0" applyNumberFormat="1" applyFont="1" applyBorder="1" applyAlignment="1">
      <alignment horizontal="center" vertical="center"/>
    </xf>
    <xf numFmtId="175" fontId="2" fillId="0" borderId="51" xfId="0" applyNumberFormat="1" applyFont="1" applyBorder="1" applyAlignment="1">
      <alignment horizontal="center" vertical="center"/>
    </xf>
    <xf numFmtId="175" fontId="2" fillId="0" borderId="43" xfId="0" applyNumberFormat="1" applyFont="1" applyBorder="1" applyAlignment="1">
      <alignment horizontal="center" vertical="center"/>
    </xf>
    <xf numFmtId="175" fontId="2" fillId="0" borderId="54" xfId="0" applyNumberFormat="1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0" fontId="27" fillId="0" borderId="66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67" xfId="0" applyFont="1" applyBorder="1" applyAlignment="1">
      <alignment horizontal="center" vertical="center"/>
    </xf>
    <xf numFmtId="3" fontId="0" fillId="0" borderId="39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6" fontId="0" fillId="0" borderId="89" xfId="0" applyNumberForma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3" fontId="0" fillId="0" borderId="50" xfId="0" applyNumberForma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 vertical="center"/>
    </xf>
    <xf numFmtId="4" fontId="0" fillId="0" borderId="20" xfId="0" applyNumberForma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4" fontId="27" fillId="0" borderId="19" xfId="0" applyNumberFormat="1" applyFont="1" applyBorder="1" applyAlignment="1">
      <alignment vertical="center"/>
    </xf>
    <xf numFmtId="0" fontId="27" fillId="0" borderId="22" xfId="0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4" fontId="0" fillId="0" borderId="23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0" fillId="0" borderId="19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vertical="center"/>
    </xf>
    <xf numFmtId="172" fontId="0" fillId="0" borderId="15" xfId="0" applyNumberForma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7" fillId="0" borderId="90" xfId="0" applyFont="1" applyBorder="1" applyAlignment="1">
      <alignment horizontal="center" vertical="center"/>
    </xf>
    <xf numFmtId="0" fontId="27" fillId="0" borderId="91" xfId="0" applyFont="1" applyBorder="1" applyAlignment="1">
      <alignment horizontal="center" vertical="center"/>
    </xf>
    <xf numFmtId="0" fontId="27" fillId="0" borderId="92" xfId="0" applyFont="1" applyBorder="1" applyAlignment="1">
      <alignment horizontal="center" vertical="center"/>
    </xf>
    <xf numFmtId="0" fontId="27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96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7" fillId="0" borderId="97" xfId="0" applyFont="1" applyBorder="1" applyAlignment="1">
      <alignment horizontal="center" vertical="center"/>
    </xf>
    <xf numFmtId="0" fontId="27" fillId="0" borderId="95" xfId="0" applyFont="1" applyBorder="1" applyAlignment="1">
      <alignment horizontal="center" vertical="center"/>
    </xf>
    <xf numFmtId="0" fontId="27" fillId="0" borderId="98" xfId="0" applyFont="1" applyBorder="1" applyAlignment="1">
      <alignment horizontal="center" vertical="center"/>
    </xf>
    <xf numFmtId="0" fontId="27" fillId="0" borderId="99" xfId="0" applyFont="1" applyBorder="1" applyAlignment="1">
      <alignment horizontal="center" vertical="center"/>
    </xf>
    <xf numFmtId="0" fontId="27" fillId="0" borderId="100" xfId="0" applyFont="1" applyBorder="1" applyAlignment="1">
      <alignment horizontal="center" vertical="center"/>
    </xf>
    <xf numFmtId="0" fontId="27" fillId="0" borderId="101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27" fillId="0" borderId="102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03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99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17" xfId="0" applyFont="1" applyBorder="1" applyAlignment="1">
      <alignment horizontal="center" vertical="center"/>
    </xf>
    <xf numFmtId="0" fontId="29" fillId="0" borderId="103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96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4" fontId="0" fillId="0" borderId="21" xfId="0" applyNumberFormat="1" applyFill="1" applyBorder="1" applyAlignment="1">
      <alignment horizontal="center" vertical="center"/>
    </xf>
    <xf numFmtId="4" fontId="0" fillId="0" borderId="22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93" xfId="0" applyFill="1" applyBorder="1" applyAlignment="1">
      <alignment horizontal="center" vertical="center"/>
    </xf>
    <xf numFmtId="0" fontId="0" fillId="0" borderId="91" xfId="0" applyFill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4" fontId="0" fillId="0" borderId="84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4" fontId="0" fillId="0" borderId="52" xfId="0" applyNumberFormat="1" applyBorder="1" applyAlignment="1">
      <alignment horizontal="center" vertical="center"/>
    </xf>
    <xf numFmtId="4" fontId="0" fillId="0" borderId="4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4" fontId="0" fillId="0" borderId="68" xfId="0" applyNumberFormat="1" applyBorder="1" applyAlignment="1">
      <alignment horizontal="center" vertical="center"/>
    </xf>
    <xf numFmtId="4" fontId="0" fillId="0" borderId="69" xfId="0" applyNumberForma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3" fontId="0" fillId="0" borderId="75" xfId="0" applyNumberFormat="1" applyBorder="1" applyAlignment="1">
      <alignment horizontal="center" vertical="center"/>
    </xf>
    <xf numFmtId="3" fontId="0" fillId="0" borderId="84" xfId="0" applyNumberFormat="1" applyBorder="1" applyAlignment="1">
      <alignment horizontal="center" vertical="center"/>
    </xf>
    <xf numFmtId="2" fontId="0" fillId="0" borderId="76" xfId="0" applyNumberFormat="1" applyBorder="1" applyAlignment="1">
      <alignment horizontal="center" vertical="center"/>
    </xf>
    <xf numFmtId="2" fontId="0" fillId="0" borderId="52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4" fontId="0" fillId="0" borderId="55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0" fillId="0" borderId="58" xfId="0" applyNumberForma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91" xfId="0" applyNumberForma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83" xfId="0" applyNumberForma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zoomScaleSheetLayoutView="50" zoomScalePageLayoutView="0" workbookViewId="0" topLeftCell="A1">
      <selection activeCell="E15" sqref="E15:E16"/>
    </sheetView>
  </sheetViews>
  <sheetFormatPr defaultColWidth="9.140625" defaultRowHeight="30" customHeight="1"/>
  <cols>
    <col min="1" max="1" width="16.57421875" style="1" customWidth="1"/>
    <col min="2" max="2" width="6.140625" style="1" customWidth="1"/>
    <col min="3" max="3" width="7.57421875" style="1" customWidth="1"/>
    <col min="4" max="4" width="8.57421875" style="1" customWidth="1"/>
    <col min="5" max="5" width="12.7109375" style="1" customWidth="1"/>
    <col min="6" max="6" width="6.421875" style="1" customWidth="1"/>
    <col min="7" max="7" width="13.8515625" style="1" customWidth="1"/>
    <col min="8" max="8" width="10.140625" style="1" customWidth="1"/>
    <col min="9" max="9" width="14.421875" style="1" customWidth="1"/>
    <col min="10" max="10" width="8.28125" style="1" customWidth="1"/>
    <col min="11" max="11" width="12.140625" style="1" customWidth="1"/>
    <col min="12" max="12" width="7.57421875" style="1" customWidth="1"/>
    <col min="13" max="13" width="12.421875" style="1" customWidth="1"/>
    <col min="14" max="14" width="7.140625" style="1" customWidth="1"/>
    <col min="15" max="16384" width="9.140625" style="1" customWidth="1"/>
  </cols>
  <sheetData>
    <row r="1" spans="1:11" s="31" customFormat="1" ht="14.25" customHeight="1">
      <c r="A1" s="29" t="s">
        <v>41</v>
      </c>
      <c r="B1" s="27" t="s">
        <v>36</v>
      </c>
      <c r="C1" s="27"/>
      <c r="E1" s="28">
        <v>50964</v>
      </c>
      <c r="F1" s="28"/>
      <c r="G1" s="28"/>
      <c r="H1" s="29" t="s">
        <v>29</v>
      </c>
      <c r="I1" s="29"/>
      <c r="J1" s="29"/>
      <c r="K1" s="36">
        <v>2200</v>
      </c>
    </row>
    <row r="2" spans="1:11" s="31" customFormat="1" ht="14.25" customHeight="1">
      <c r="A2" s="27" t="s">
        <v>1</v>
      </c>
      <c r="B2" s="27" t="s">
        <v>37</v>
      </c>
      <c r="C2" s="27"/>
      <c r="D2" s="28"/>
      <c r="E2" s="28">
        <v>50963</v>
      </c>
      <c r="F2" s="28"/>
      <c r="G2" s="28"/>
      <c r="H2" s="29" t="s">
        <v>2</v>
      </c>
      <c r="I2" s="29"/>
      <c r="J2" s="29"/>
      <c r="K2" s="31">
        <v>15</v>
      </c>
    </row>
    <row r="3" spans="1:11" s="31" customFormat="1" ht="14.25" customHeight="1">
      <c r="A3" s="27" t="s">
        <v>0</v>
      </c>
      <c r="B3" s="27" t="s">
        <v>38</v>
      </c>
      <c r="C3" s="27"/>
      <c r="D3" s="28"/>
      <c r="E3" s="28"/>
      <c r="F3" s="28"/>
      <c r="G3" s="28"/>
      <c r="H3" s="29" t="s">
        <v>3</v>
      </c>
      <c r="I3" s="29"/>
      <c r="J3" s="29"/>
      <c r="K3" s="31">
        <v>27</v>
      </c>
    </row>
    <row r="4" spans="1:11" s="31" customFormat="1" ht="14.25" customHeight="1">
      <c r="A4" s="27" t="s">
        <v>4</v>
      </c>
      <c r="B4" s="27">
        <v>402</v>
      </c>
      <c r="C4" s="27"/>
      <c r="D4" s="28"/>
      <c r="E4" s="28"/>
      <c r="F4" s="28"/>
      <c r="G4" s="28"/>
      <c r="H4" s="29" t="s">
        <v>31</v>
      </c>
      <c r="I4" s="29"/>
      <c r="J4" s="29"/>
      <c r="K4" s="43" t="s">
        <v>63</v>
      </c>
    </row>
    <row r="5" spans="1:13" s="31" customFormat="1" ht="14.25" customHeight="1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45"/>
      <c r="L5" s="45" t="s">
        <v>66</v>
      </c>
      <c r="M5" s="45"/>
    </row>
    <row r="6" spans="1:14" ht="14.25" customHeight="1" thickTop="1">
      <c r="A6" s="333" t="s">
        <v>5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5"/>
    </row>
    <row r="7" spans="1:14" ht="14.25" customHeight="1" thickBot="1">
      <c r="A7" s="336"/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8"/>
    </row>
    <row r="8" spans="1:14" ht="14.25" customHeight="1" thickBot="1" thickTop="1">
      <c r="A8" s="344" t="s">
        <v>6</v>
      </c>
      <c r="B8" s="327" t="s">
        <v>7</v>
      </c>
      <c r="C8" s="306"/>
      <c r="D8" s="328"/>
      <c r="E8" s="327" t="s">
        <v>11</v>
      </c>
      <c r="F8" s="328"/>
      <c r="G8" s="339" t="s">
        <v>15</v>
      </c>
      <c r="H8" s="340"/>
      <c r="I8" s="340"/>
      <c r="J8" s="340"/>
      <c r="K8" s="340"/>
      <c r="L8" s="340"/>
      <c r="M8" s="340"/>
      <c r="N8" s="341"/>
    </row>
    <row r="9" spans="1:14" ht="14.25" customHeight="1" thickTop="1">
      <c r="A9" s="345"/>
      <c r="B9" s="329" t="s">
        <v>8</v>
      </c>
      <c r="C9" s="330"/>
      <c r="D9" s="342" t="s">
        <v>9</v>
      </c>
      <c r="E9" s="347" t="s">
        <v>10</v>
      </c>
      <c r="F9" s="342" t="s">
        <v>9</v>
      </c>
      <c r="G9" s="322" t="s">
        <v>27</v>
      </c>
      <c r="H9" s="323"/>
      <c r="I9" s="350" t="s">
        <v>28</v>
      </c>
      <c r="J9" s="351"/>
      <c r="K9" s="350" t="s">
        <v>13</v>
      </c>
      <c r="L9" s="351"/>
      <c r="M9" s="350" t="s">
        <v>14</v>
      </c>
      <c r="N9" s="351"/>
    </row>
    <row r="10" spans="1:14" ht="14.25" customHeight="1" thickBot="1">
      <c r="A10" s="346"/>
      <c r="B10" s="331"/>
      <c r="C10" s="332"/>
      <c r="D10" s="343"/>
      <c r="E10" s="320"/>
      <c r="F10" s="321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4.25" customHeight="1" thickTop="1">
      <c r="A11" s="324" t="s">
        <v>16</v>
      </c>
      <c r="B11" s="94" t="s">
        <v>95</v>
      </c>
      <c r="C11" s="207">
        <f>3880+912</f>
        <v>4792</v>
      </c>
      <c r="D11" s="213">
        <f>8.588*1.075*1.2</f>
        <v>11.07852</v>
      </c>
      <c r="E11" s="330">
        <f>415+11</f>
        <v>426</v>
      </c>
      <c r="F11" s="342">
        <v>22.54</v>
      </c>
      <c r="G11" s="153">
        <v>95478</v>
      </c>
      <c r="H11" s="8">
        <v>5.81</v>
      </c>
      <c r="K11" s="7"/>
      <c r="L11" s="8"/>
      <c r="M11" s="7"/>
      <c r="N11" s="8"/>
    </row>
    <row r="12" spans="1:14" ht="14.25" customHeight="1">
      <c r="A12" s="349"/>
      <c r="B12" s="95" t="s">
        <v>112</v>
      </c>
      <c r="C12" s="90">
        <f>17.25*2</f>
        <v>34.5</v>
      </c>
      <c r="D12" s="214">
        <f>46.514*1.075*1.2</f>
        <v>60.00306</v>
      </c>
      <c r="E12" s="355"/>
      <c r="F12" s="353"/>
      <c r="G12" s="270">
        <v>2044.8</v>
      </c>
      <c r="H12" s="8">
        <v>47.23</v>
      </c>
      <c r="K12" s="7"/>
      <c r="L12" s="8"/>
      <c r="M12" s="7"/>
      <c r="N12" s="8"/>
    </row>
    <row r="13" spans="1:14" ht="14.25" customHeight="1">
      <c r="A13" s="348" t="s">
        <v>17</v>
      </c>
      <c r="B13" s="97" t="s">
        <v>95</v>
      </c>
      <c r="C13" s="133">
        <f>3600+756</f>
        <v>4356</v>
      </c>
      <c r="D13" s="213">
        <f>8.588*1.075*1.2</f>
        <v>11.07852</v>
      </c>
      <c r="E13" s="354">
        <f>300+10</f>
        <v>310</v>
      </c>
      <c r="F13" s="352">
        <v>22.54</v>
      </c>
      <c r="G13" s="153">
        <v>89622</v>
      </c>
      <c r="H13" s="8">
        <v>5.81</v>
      </c>
      <c r="I13" s="14"/>
      <c r="J13" s="15"/>
      <c r="K13" s="14"/>
      <c r="L13" s="15"/>
      <c r="M13" s="14"/>
      <c r="N13" s="15"/>
    </row>
    <row r="14" spans="1:14" ht="14.25" customHeight="1">
      <c r="A14" s="349"/>
      <c r="B14" s="95" t="s">
        <v>112</v>
      </c>
      <c r="C14" s="90">
        <v>34.5</v>
      </c>
      <c r="D14" s="214">
        <f>46.514*1.075*1.2</f>
        <v>60.00306</v>
      </c>
      <c r="E14" s="355"/>
      <c r="F14" s="353"/>
      <c r="G14" s="270">
        <v>2044.8</v>
      </c>
      <c r="H14" s="8">
        <v>47.23</v>
      </c>
      <c r="I14" s="21"/>
      <c r="J14" s="22"/>
      <c r="K14" s="21"/>
      <c r="L14" s="22"/>
      <c r="M14" s="21"/>
      <c r="N14" s="22"/>
    </row>
    <row r="15" spans="1:14" ht="14.25" customHeight="1">
      <c r="A15" s="348" t="s">
        <v>18</v>
      </c>
      <c r="B15" s="99" t="s">
        <v>95</v>
      </c>
      <c r="C15" s="133"/>
      <c r="D15" s="213"/>
      <c r="E15" s="354"/>
      <c r="F15" s="352"/>
      <c r="G15" s="356"/>
      <c r="H15" s="352"/>
      <c r="I15" s="14"/>
      <c r="J15" s="15"/>
      <c r="K15" s="14"/>
      <c r="L15" s="15"/>
      <c r="M15" s="14"/>
      <c r="N15" s="15"/>
    </row>
    <row r="16" spans="1:14" ht="14.25" customHeight="1">
      <c r="A16" s="349"/>
      <c r="B16" s="95" t="s">
        <v>112</v>
      </c>
      <c r="C16" s="90"/>
      <c r="D16" s="214"/>
      <c r="E16" s="355"/>
      <c r="F16" s="353"/>
      <c r="G16" s="357"/>
      <c r="H16" s="353"/>
      <c r="I16" s="21"/>
      <c r="J16" s="22"/>
      <c r="K16" s="21"/>
      <c r="L16" s="22"/>
      <c r="M16" s="21"/>
      <c r="N16" s="22"/>
    </row>
    <row r="17" spans="1:14" ht="14.25" customHeight="1">
      <c r="A17" s="348" t="s">
        <v>19</v>
      </c>
      <c r="B17" s="99" t="s">
        <v>95</v>
      </c>
      <c r="C17" s="133"/>
      <c r="D17" s="213"/>
      <c r="E17" s="354"/>
      <c r="F17" s="352"/>
      <c r="G17" s="356"/>
      <c r="H17" s="352"/>
      <c r="I17" s="14"/>
      <c r="J17" s="15"/>
      <c r="K17" s="14"/>
      <c r="L17" s="15"/>
      <c r="M17" s="14"/>
      <c r="N17" s="15"/>
    </row>
    <row r="18" spans="1:14" ht="14.25" customHeight="1">
      <c r="A18" s="349"/>
      <c r="B18" s="95" t="s">
        <v>112</v>
      </c>
      <c r="C18" s="90"/>
      <c r="D18" s="214"/>
      <c r="E18" s="355"/>
      <c r="F18" s="353"/>
      <c r="G18" s="357"/>
      <c r="H18" s="353"/>
      <c r="I18" s="21"/>
      <c r="J18" s="22"/>
      <c r="K18" s="21"/>
      <c r="L18" s="22"/>
      <c r="M18" s="21"/>
      <c r="N18" s="22"/>
    </row>
    <row r="19" spans="1:14" ht="14.25" customHeight="1">
      <c r="A19" s="348" t="s">
        <v>20</v>
      </c>
      <c r="B19" s="99" t="s">
        <v>95</v>
      </c>
      <c r="C19" s="132"/>
      <c r="D19" s="213"/>
      <c r="E19" s="354"/>
      <c r="F19" s="352"/>
      <c r="G19" s="356"/>
      <c r="H19" s="352"/>
      <c r="I19" s="14"/>
      <c r="J19" s="15"/>
      <c r="K19" s="14"/>
      <c r="L19" s="15"/>
      <c r="M19" s="14"/>
      <c r="N19" s="15"/>
    </row>
    <row r="20" spans="1:14" ht="14.25" customHeight="1">
      <c r="A20" s="349"/>
      <c r="B20" s="95" t="s">
        <v>112</v>
      </c>
      <c r="C20" s="90"/>
      <c r="D20" s="214"/>
      <c r="E20" s="355"/>
      <c r="F20" s="353"/>
      <c r="G20" s="357"/>
      <c r="H20" s="353"/>
      <c r="I20" s="21"/>
      <c r="J20" s="22"/>
      <c r="K20" s="21"/>
      <c r="L20" s="22"/>
      <c r="M20" s="21"/>
      <c r="N20" s="22"/>
    </row>
    <row r="21" spans="1:14" ht="14.25" customHeight="1">
      <c r="A21" s="348" t="s">
        <v>69</v>
      </c>
      <c r="B21" s="99" t="s">
        <v>95</v>
      </c>
      <c r="C21" s="132"/>
      <c r="D21" s="213"/>
      <c r="E21" s="354"/>
      <c r="F21" s="352"/>
      <c r="G21" s="356"/>
      <c r="H21" s="352"/>
      <c r="I21" s="14"/>
      <c r="J21" s="15"/>
      <c r="K21" s="14"/>
      <c r="L21" s="15"/>
      <c r="M21" s="14"/>
      <c r="N21" s="15"/>
    </row>
    <row r="22" spans="1:14" ht="14.25" customHeight="1">
      <c r="A22" s="349"/>
      <c r="B22" s="95" t="s">
        <v>112</v>
      </c>
      <c r="C22" s="90"/>
      <c r="D22" s="214"/>
      <c r="E22" s="355"/>
      <c r="F22" s="353"/>
      <c r="G22" s="357"/>
      <c r="H22" s="353"/>
      <c r="I22" s="21"/>
      <c r="J22" s="22"/>
      <c r="K22" s="21"/>
      <c r="L22" s="22"/>
      <c r="M22" s="21"/>
      <c r="N22" s="22"/>
    </row>
    <row r="23" spans="1:14" ht="14.25" customHeight="1">
      <c r="A23" s="348" t="s">
        <v>70</v>
      </c>
      <c r="B23" s="99" t="s">
        <v>95</v>
      </c>
      <c r="C23" s="132"/>
      <c r="D23" s="213"/>
      <c r="E23" s="354"/>
      <c r="F23" s="352"/>
      <c r="G23" s="356"/>
      <c r="H23" s="352"/>
      <c r="I23" s="14"/>
      <c r="J23" s="15"/>
      <c r="K23" s="14"/>
      <c r="L23" s="15"/>
      <c r="M23" s="14"/>
      <c r="N23" s="15"/>
    </row>
    <row r="24" spans="1:14" ht="14.25" customHeight="1">
      <c r="A24" s="349"/>
      <c r="B24" s="95" t="s">
        <v>96</v>
      </c>
      <c r="C24" s="90"/>
      <c r="D24" s="214"/>
      <c r="E24" s="355"/>
      <c r="F24" s="353"/>
      <c r="G24" s="357"/>
      <c r="H24" s="353"/>
      <c r="I24" s="21"/>
      <c r="J24" s="22"/>
      <c r="K24" s="21"/>
      <c r="L24" s="22"/>
      <c r="M24" s="21"/>
      <c r="N24" s="22"/>
    </row>
    <row r="25" spans="1:14" ht="14.25" customHeight="1">
      <c r="A25" s="348" t="s">
        <v>22</v>
      </c>
      <c r="B25" s="99" t="s">
        <v>95</v>
      </c>
      <c r="C25" s="132"/>
      <c r="D25" s="213"/>
      <c r="E25" s="354"/>
      <c r="F25" s="352"/>
      <c r="G25" s="25"/>
      <c r="H25" s="15"/>
      <c r="I25" s="21"/>
      <c r="J25" s="22"/>
      <c r="K25" s="21"/>
      <c r="L25" s="22"/>
      <c r="M25" s="21"/>
      <c r="N25" s="22"/>
    </row>
    <row r="26" spans="1:14" ht="14.25" customHeight="1">
      <c r="A26" s="349"/>
      <c r="B26" s="95" t="s">
        <v>96</v>
      </c>
      <c r="C26" s="90"/>
      <c r="D26" s="214"/>
      <c r="E26" s="355"/>
      <c r="F26" s="353"/>
      <c r="G26" s="12"/>
      <c r="H26" s="22"/>
      <c r="I26" s="4"/>
      <c r="J26" s="5"/>
      <c r="K26" s="4"/>
      <c r="L26" s="5"/>
      <c r="M26" s="4"/>
      <c r="N26" s="5"/>
    </row>
    <row r="27" spans="1:14" ht="14.25" customHeight="1">
      <c r="A27" s="348" t="s">
        <v>23</v>
      </c>
      <c r="B27" s="99" t="s">
        <v>95</v>
      </c>
      <c r="C27" s="133"/>
      <c r="D27" s="213"/>
      <c r="E27" s="354"/>
      <c r="F27" s="352"/>
      <c r="G27" s="25"/>
      <c r="H27" s="15"/>
      <c r="I27" s="4"/>
      <c r="J27" s="5"/>
      <c r="K27" s="4"/>
      <c r="L27" s="5"/>
      <c r="M27" s="4"/>
      <c r="N27" s="5"/>
    </row>
    <row r="28" spans="1:14" ht="14.25" customHeight="1">
      <c r="A28" s="349"/>
      <c r="B28" s="95" t="s">
        <v>96</v>
      </c>
      <c r="C28" s="90"/>
      <c r="D28" s="214"/>
      <c r="E28" s="355"/>
      <c r="F28" s="353"/>
      <c r="G28" s="12"/>
      <c r="H28" s="22"/>
      <c r="I28" s="4"/>
      <c r="J28" s="5"/>
      <c r="K28" s="4"/>
      <c r="L28" s="5"/>
      <c r="M28" s="4"/>
      <c r="N28" s="5"/>
    </row>
    <row r="29" spans="1:14" ht="14.25" customHeight="1">
      <c r="A29" s="348" t="s">
        <v>24</v>
      </c>
      <c r="B29" s="99" t="s">
        <v>95</v>
      </c>
      <c r="C29" s="133"/>
      <c r="D29" s="213"/>
      <c r="E29" s="309"/>
      <c r="F29" s="352"/>
      <c r="G29" s="25"/>
      <c r="H29" s="15"/>
      <c r="I29" s="4"/>
      <c r="J29" s="5"/>
      <c r="K29" s="4"/>
      <c r="L29" s="5"/>
      <c r="M29" s="4"/>
      <c r="N29" s="5"/>
    </row>
    <row r="30" spans="1:14" ht="14.25" customHeight="1">
      <c r="A30" s="349"/>
      <c r="B30" s="95" t="s">
        <v>96</v>
      </c>
      <c r="C30" s="90"/>
      <c r="D30" s="214"/>
      <c r="E30" s="310"/>
      <c r="F30" s="353"/>
      <c r="G30" s="12"/>
      <c r="H30" s="22"/>
      <c r="I30" s="4"/>
      <c r="J30" s="5"/>
      <c r="K30" s="4"/>
      <c r="L30" s="5"/>
      <c r="M30" s="4"/>
      <c r="N30" s="5"/>
    </row>
    <row r="31" spans="1:14" ht="14.25" customHeight="1">
      <c r="A31" s="348" t="s">
        <v>25</v>
      </c>
      <c r="B31" s="99" t="s">
        <v>95</v>
      </c>
      <c r="C31" s="133"/>
      <c r="D31" s="213"/>
      <c r="E31" s="309"/>
      <c r="F31" s="352"/>
      <c r="G31" s="25"/>
      <c r="H31" s="15"/>
      <c r="I31" s="4"/>
      <c r="J31" s="5"/>
      <c r="K31" s="4"/>
      <c r="L31" s="5"/>
      <c r="M31" s="4"/>
      <c r="N31" s="5"/>
    </row>
    <row r="32" spans="1:14" ht="14.25" customHeight="1">
      <c r="A32" s="349"/>
      <c r="B32" s="95" t="s">
        <v>96</v>
      </c>
      <c r="C32" s="90"/>
      <c r="D32" s="214"/>
      <c r="E32" s="310"/>
      <c r="F32" s="353"/>
      <c r="G32" s="12"/>
      <c r="H32" s="22"/>
      <c r="I32" s="4"/>
      <c r="J32" s="5"/>
      <c r="K32" s="4"/>
      <c r="L32" s="5"/>
      <c r="M32" s="4"/>
      <c r="N32" s="5"/>
    </row>
    <row r="33" spans="1:14" ht="14.25" customHeight="1">
      <c r="A33" s="348" t="s">
        <v>26</v>
      </c>
      <c r="B33" s="99" t="s">
        <v>95</v>
      </c>
      <c r="C33" s="133"/>
      <c r="D33" s="213"/>
      <c r="E33" s="354"/>
      <c r="F33" s="352"/>
      <c r="G33" s="25"/>
      <c r="H33" s="15"/>
      <c r="I33" s="14"/>
      <c r="J33" s="15"/>
      <c r="K33" s="14"/>
      <c r="L33" s="15"/>
      <c r="M33" s="14"/>
      <c r="N33" s="15"/>
    </row>
    <row r="34" spans="1:14" ht="14.25" customHeight="1" thickBot="1">
      <c r="A34" s="307"/>
      <c r="B34" s="101" t="s">
        <v>96</v>
      </c>
      <c r="C34" s="90"/>
      <c r="D34" s="214"/>
      <c r="E34" s="308"/>
      <c r="F34" s="321"/>
      <c r="G34" s="12"/>
      <c r="H34" s="22"/>
      <c r="I34" s="2"/>
      <c r="J34" s="3"/>
      <c r="K34" s="2"/>
      <c r="L34" s="3"/>
      <c r="M34" s="2"/>
      <c r="N34" s="3"/>
    </row>
    <row r="35" ht="14.25" customHeight="1" thickTop="1"/>
    <row r="36" spans="1:6" ht="14.25" customHeight="1">
      <c r="A36" s="325" t="s">
        <v>32</v>
      </c>
      <c r="B36" s="325"/>
      <c r="C36" s="325"/>
      <c r="D36" s="326"/>
      <c r="E36" s="33"/>
      <c r="F36" s="33"/>
    </row>
    <row r="37" spans="1:6" ht="14.25" customHeight="1">
      <c r="A37" s="33"/>
      <c r="B37" s="32" t="s">
        <v>33</v>
      </c>
      <c r="C37" s="32"/>
      <c r="D37" s="33"/>
      <c r="E37" s="33"/>
      <c r="F37" s="33"/>
    </row>
    <row r="38" spans="1:9" ht="14.25" customHeight="1">
      <c r="A38" s="33"/>
      <c r="B38" s="325" t="s">
        <v>35</v>
      </c>
      <c r="C38" s="325"/>
      <c r="D38" s="325"/>
      <c r="E38" s="326"/>
      <c r="F38" s="33"/>
      <c r="I38" s="248"/>
    </row>
    <row r="39" spans="1:9" ht="14.25" customHeight="1">
      <c r="A39" s="33"/>
      <c r="B39" s="325" t="s">
        <v>34</v>
      </c>
      <c r="C39" s="325"/>
      <c r="D39" s="325"/>
      <c r="E39" s="33"/>
      <c r="F39" s="33"/>
      <c r="I39" s="248"/>
    </row>
    <row r="40" spans="1:9" ht="14.25" customHeight="1">
      <c r="A40" s="33"/>
      <c r="B40" s="33"/>
      <c r="C40" s="33"/>
      <c r="D40" s="33"/>
      <c r="E40" s="33"/>
      <c r="F40" s="33"/>
      <c r="I40" s="248"/>
    </row>
    <row r="41" ht="14.25" customHeight="1">
      <c r="I41" s="248"/>
    </row>
    <row r="42" ht="14.25" customHeight="1">
      <c r="I42" s="248"/>
    </row>
    <row r="43" ht="14.25" customHeight="1">
      <c r="I43" s="248"/>
    </row>
    <row r="44" ht="14.25" customHeight="1">
      <c r="I44" s="248"/>
    </row>
    <row r="45" ht="14.25" customHeight="1">
      <c r="I45" s="248"/>
    </row>
    <row r="46" ht="14.25" customHeight="1">
      <c r="I46" s="248"/>
    </row>
    <row r="47" ht="14.25" customHeight="1">
      <c r="I47" s="248"/>
    </row>
    <row r="48" ht="14.25" customHeight="1">
      <c r="I48" s="248"/>
    </row>
    <row r="49" ht="14.25" customHeight="1">
      <c r="I49" s="248"/>
    </row>
    <row r="50" ht="14.25" customHeight="1"/>
    <row r="51" ht="14.25" customHeight="1"/>
    <row r="52" ht="14.25" customHeight="1"/>
    <row r="53" ht="14.2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8" customHeight="1"/>
    <row r="66" ht="18" customHeight="1"/>
    <row r="67" ht="18" customHeight="1"/>
  </sheetData>
  <sheetProtection/>
  <mergeCells count="62">
    <mergeCell ref="A33:A34"/>
    <mergeCell ref="E33:E34"/>
    <mergeCell ref="F33:F34"/>
    <mergeCell ref="A29:A30"/>
    <mergeCell ref="E29:E30"/>
    <mergeCell ref="A31:A32"/>
    <mergeCell ref="E31:E32"/>
    <mergeCell ref="F31:F32"/>
    <mergeCell ref="A25:A26"/>
    <mergeCell ref="E25:E26"/>
    <mergeCell ref="F25:F26"/>
    <mergeCell ref="A27:A28"/>
    <mergeCell ref="F27:F28"/>
    <mergeCell ref="E27:E28"/>
    <mergeCell ref="H17:H18"/>
    <mergeCell ref="F23:F24"/>
    <mergeCell ref="A17:A18"/>
    <mergeCell ref="H19:H20"/>
    <mergeCell ref="E19:E20"/>
    <mergeCell ref="F19:F20"/>
    <mergeCell ref="A19:A20"/>
    <mergeCell ref="G19:G20"/>
    <mergeCell ref="E17:E18"/>
    <mergeCell ref="F17:F18"/>
    <mergeCell ref="H15:H16"/>
    <mergeCell ref="E8:F8"/>
    <mergeCell ref="B9:C10"/>
    <mergeCell ref="G15:G16"/>
    <mergeCell ref="F13:F14"/>
    <mergeCell ref="E13:E14"/>
    <mergeCell ref="E11:E12"/>
    <mergeCell ref="B8:D8"/>
    <mergeCell ref="G17:G18"/>
    <mergeCell ref="A11:A12"/>
    <mergeCell ref="F11:F12"/>
    <mergeCell ref="B39:D39"/>
    <mergeCell ref="B38:E38"/>
    <mergeCell ref="A36:D36"/>
    <mergeCell ref="A15:A16"/>
    <mergeCell ref="E15:E16"/>
    <mergeCell ref="F15:F16"/>
    <mergeCell ref="A23:A24"/>
    <mergeCell ref="E23:E24"/>
    <mergeCell ref="A6:N7"/>
    <mergeCell ref="G8:N8"/>
    <mergeCell ref="D9:D10"/>
    <mergeCell ref="A8:A10"/>
    <mergeCell ref="E9:E10"/>
    <mergeCell ref="F9:F10"/>
    <mergeCell ref="M9:N9"/>
    <mergeCell ref="K9:L9"/>
    <mergeCell ref="G9:H9"/>
    <mergeCell ref="A13:A14"/>
    <mergeCell ref="I9:J9"/>
    <mergeCell ref="F29:F30"/>
    <mergeCell ref="H21:H22"/>
    <mergeCell ref="A21:A22"/>
    <mergeCell ref="E21:E22"/>
    <mergeCell ref="F21:F22"/>
    <mergeCell ref="G21:G22"/>
    <mergeCell ref="G23:G24"/>
    <mergeCell ref="H23:H24"/>
  </mergeCells>
  <printOptions/>
  <pageMargins left="0.44" right="0.26" top="0.33" bottom="0.41" header="0.11811023622047245" footer="0.25"/>
  <pageSetup horizontalDpi="600" verticalDpi="600" orientation="landscape" paperSize="9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selection activeCell="I11" sqref="I11:I13"/>
    </sheetView>
  </sheetViews>
  <sheetFormatPr defaultColWidth="9.140625" defaultRowHeight="12.75"/>
  <cols>
    <col min="1" max="1" width="18.57421875" style="0" customWidth="1"/>
    <col min="2" max="2" width="7.421875" style="0" customWidth="1"/>
    <col min="3" max="3" width="13.8515625" style="0" customWidth="1"/>
    <col min="4" max="4" width="10.140625" style="0" customWidth="1"/>
    <col min="5" max="5" width="12.140625" style="0" customWidth="1"/>
    <col min="6" max="6" width="6.28125" style="0" customWidth="1"/>
    <col min="7" max="7" width="10.7109375" style="0" customWidth="1"/>
    <col min="8" max="8" width="13.7109375" style="0" customWidth="1"/>
    <col min="9" max="9" width="11.57421875" style="0" customWidth="1"/>
    <col min="10" max="10" width="7.8515625" style="0" customWidth="1"/>
    <col min="11" max="11" width="12.57421875" style="0" customWidth="1"/>
    <col min="12" max="12" width="5.8515625" style="0" customWidth="1"/>
    <col min="13" max="13" width="12.28125" style="0" customWidth="1"/>
    <col min="14" max="14" width="8.57421875" style="0" customWidth="1"/>
  </cols>
  <sheetData>
    <row r="1" spans="1:13" ht="15">
      <c r="A1" s="29" t="s">
        <v>41</v>
      </c>
      <c r="B1" s="27" t="s">
        <v>48</v>
      </c>
      <c r="C1" s="27"/>
      <c r="D1" s="28"/>
      <c r="E1" s="28">
        <v>51223</v>
      </c>
      <c r="F1" s="28"/>
      <c r="G1" s="28"/>
      <c r="H1" s="27" t="s">
        <v>29</v>
      </c>
      <c r="I1" s="27"/>
      <c r="J1" s="27"/>
      <c r="K1" s="38">
        <v>1520</v>
      </c>
      <c r="L1" s="28"/>
      <c r="M1" s="1"/>
    </row>
    <row r="2" spans="1:13" ht="15">
      <c r="A2" s="27" t="s">
        <v>1</v>
      </c>
      <c r="B2" s="27" t="s">
        <v>59</v>
      </c>
      <c r="C2" s="27"/>
      <c r="D2" s="28"/>
      <c r="E2" s="28">
        <v>51222</v>
      </c>
      <c r="F2" s="28"/>
      <c r="G2" s="28"/>
      <c r="H2" s="27" t="s">
        <v>2</v>
      </c>
      <c r="I2" s="27"/>
      <c r="J2" s="27"/>
      <c r="K2" s="28">
        <v>13</v>
      </c>
      <c r="L2" s="28"/>
      <c r="M2" s="1"/>
    </row>
    <row r="3" spans="1:13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1"/>
    </row>
    <row r="4" spans="1:15" ht="15">
      <c r="A4" s="27" t="s">
        <v>4</v>
      </c>
      <c r="B4" s="27">
        <v>258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  <c r="O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66</v>
      </c>
      <c r="L5" s="45"/>
      <c r="M5" s="1"/>
    </row>
    <row r="6" spans="1:14" ht="13.5" thickTop="1">
      <c r="A6" s="333" t="s">
        <v>5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5"/>
    </row>
    <row r="7" spans="1:14" ht="13.5" thickBot="1">
      <c r="A7" s="336"/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8"/>
    </row>
    <row r="8" spans="1:14" ht="16.5" thickBot="1" thickTop="1">
      <c r="A8" s="344" t="s">
        <v>6</v>
      </c>
      <c r="B8" s="327" t="s">
        <v>7</v>
      </c>
      <c r="C8" s="306"/>
      <c r="D8" s="328"/>
      <c r="E8" s="327" t="s">
        <v>11</v>
      </c>
      <c r="F8" s="328"/>
      <c r="G8" s="339" t="s">
        <v>15</v>
      </c>
      <c r="H8" s="340"/>
      <c r="I8" s="340"/>
      <c r="J8" s="340"/>
      <c r="K8" s="340"/>
      <c r="L8" s="340"/>
      <c r="M8" s="340"/>
      <c r="N8" s="341"/>
    </row>
    <row r="9" spans="1:14" ht="13.5" thickTop="1">
      <c r="A9" s="345"/>
      <c r="B9" s="329" t="s">
        <v>8</v>
      </c>
      <c r="C9" s="330"/>
      <c r="D9" s="342" t="s">
        <v>9</v>
      </c>
      <c r="E9" s="347" t="s">
        <v>10</v>
      </c>
      <c r="F9" s="342" t="s">
        <v>9</v>
      </c>
      <c r="G9" s="322" t="s">
        <v>27</v>
      </c>
      <c r="H9" s="323"/>
      <c r="I9" s="350" t="s">
        <v>99</v>
      </c>
      <c r="J9" s="351"/>
      <c r="K9" s="350" t="s">
        <v>13</v>
      </c>
      <c r="L9" s="470"/>
      <c r="M9" s="471" t="s">
        <v>14</v>
      </c>
      <c r="N9" s="472"/>
    </row>
    <row r="10" spans="1:14" ht="15" thickBot="1">
      <c r="A10" s="346"/>
      <c r="B10" s="418"/>
      <c r="C10" s="308"/>
      <c r="D10" s="321"/>
      <c r="E10" s="320"/>
      <c r="F10" s="321"/>
      <c r="G10" s="18" t="s">
        <v>115</v>
      </c>
      <c r="H10" s="15" t="s">
        <v>9</v>
      </c>
      <c r="I10" s="123" t="s">
        <v>100</v>
      </c>
      <c r="J10" s="15" t="s">
        <v>9</v>
      </c>
      <c r="K10" s="2" t="s">
        <v>10</v>
      </c>
      <c r="L10" s="165" t="s">
        <v>9</v>
      </c>
      <c r="M10" s="166" t="s">
        <v>30</v>
      </c>
      <c r="N10" s="167" t="s">
        <v>9</v>
      </c>
    </row>
    <row r="11" spans="1:14" ht="15.75" customHeight="1" thickTop="1">
      <c r="A11" s="435" t="s">
        <v>16</v>
      </c>
      <c r="B11" s="61" t="s">
        <v>95</v>
      </c>
      <c r="C11" s="87">
        <v>4770</v>
      </c>
      <c r="D11" s="218">
        <f>9.621*1.075*1.2</f>
        <v>12.41109</v>
      </c>
      <c r="E11" s="347">
        <v>44</v>
      </c>
      <c r="F11" s="479">
        <v>22.54</v>
      </c>
      <c r="G11" s="124"/>
      <c r="H11" s="125"/>
      <c r="I11" s="473">
        <f>5937+200</f>
        <v>6137</v>
      </c>
      <c r="J11" s="475">
        <f>122.45*1.2</f>
        <v>146.94</v>
      </c>
      <c r="K11" s="85"/>
      <c r="L11" s="163"/>
      <c r="M11" s="84"/>
      <c r="N11" s="120"/>
    </row>
    <row r="12" spans="1:14" ht="15" customHeight="1">
      <c r="A12" s="414"/>
      <c r="B12" s="65" t="s">
        <v>96</v>
      </c>
      <c r="C12" s="107">
        <v>720</v>
      </c>
      <c r="D12" s="222">
        <f>4.927*1.075*1.2</f>
        <v>6.355829999999998</v>
      </c>
      <c r="E12" s="416"/>
      <c r="F12" s="453"/>
      <c r="G12" s="126"/>
      <c r="H12" s="127"/>
      <c r="I12" s="474"/>
      <c r="J12" s="476"/>
      <c r="K12" s="85"/>
      <c r="L12" s="163"/>
      <c r="M12" s="84"/>
      <c r="N12" s="120"/>
    </row>
    <row r="13" spans="1:14" ht="15" customHeight="1" thickBot="1">
      <c r="A13" s="414"/>
      <c r="B13" s="65" t="s">
        <v>111</v>
      </c>
      <c r="C13" s="135">
        <v>17.25</v>
      </c>
      <c r="D13" s="222">
        <f>46.514*1.075*1.2</f>
        <v>60.00306</v>
      </c>
      <c r="E13" s="416"/>
      <c r="F13" s="453"/>
      <c r="G13" s="126"/>
      <c r="H13" s="127"/>
      <c r="I13" s="474"/>
      <c r="J13" s="476"/>
      <c r="K13" s="85"/>
      <c r="L13" s="163"/>
      <c r="M13" s="84"/>
      <c r="N13" s="120"/>
    </row>
    <row r="14" spans="1:14" ht="15" customHeight="1" thickTop="1">
      <c r="A14" s="413" t="s">
        <v>17</v>
      </c>
      <c r="B14" s="65" t="s">
        <v>95</v>
      </c>
      <c r="C14" s="203">
        <v>3420</v>
      </c>
      <c r="D14" s="218">
        <f>9.621*1.075*1.2</f>
        <v>12.41109</v>
      </c>
      <c r="E14" s="415">
        <f>50</f>
        <v>50</v>
      </c>
      <c r="F14" s="468">
        <v>22.54</v>
      </c>
      <c r="G14" s="128"/>
      <c r="H14" s="129"/>
      <c r="I14" s="477">
        <v>3000</v>
      </c>
      <c r="J14" s="461">
        <f>122.45*1.2</f>
        <v>146.94</v>
      </c>
      <c r="K14" s="76"/>
      <c r="L14" s="162"/>
      <c r="M14" s="83"/>
      <c r="N14" s="115"/>
    </row>
    <row r="15" spans="1:14" ht="15" customHeight="1">
      <c r="A15" s="414"/>
      <c r="B15" s="65" t="s">
        <v>96</v>
      </c>
      <c r="C15" s="107">
        <v>660</v>
      </c>
      <c r="D15" s="222">
        <f>4.927*1.075*1.2</f>
        <v>6.355829999999998</v>
      </c>
      <c r="E15" s="416"/>
      <c r="F15" s="469"/>
      <c r="G15" s="126"/>
      <c r="H15" s="127"/>
      <c r="I15" s="478"/>
      <c r="J15" s="462"/>
      <c r="K15" s="85"/>
      <c r="L15" s="163"/>
      <c r="M15" s="84"/>
      <c r="N15" s="120"/>
    </row>
    <row r="16" spans="1:14" ht="15" customHeight="1" thickBot="1">
      <c r="A16" s="414"/>
      <c r="B16" s="65" t="s">
        <v>111</v>
      </c>
      <c r="C16" s="135">
        <v>17.25</v>
      </c>
      <c r="D16" s="222">
        <f>46.514*1.075*1.2</f>
        <v>60.00306</v>
      </c>
      <c r="E16" s="416"/>
      <c r="F16" s="469"/>
      <c r="G16" s="126"/>
      <c r="H16" s="127"/>
      <c r="I16" s="478"/>
      <c r="J16" s="462"/>
      <c r="K16" s="85"/>
      <c r="L16" s="163"/>
      <c r="M16" s="84"/>
      <c r="N16" s="120"/>
    </row>
    <row r="17" spans="1:14" ht="15" customHeight="1" thickTop="1">
      <c r="A17" s="413" t="s">
        <v>18</v>
      </c>
      <c r="B17" s="69" t="s">
        <v>95</v>
      </c>
      <c r="C17" s="203"/>
      <c r="D17" s="218"/>
      <c r="E17" s="415"/>
      <c r="F17" s="468"/>
      <c r="G17" s="128"/>
      <c r="H17" s="129"/>
      <c r="I17" s="477"/>
      <c r="J17" s="461"/>
      <c r="K17" s="76"/>
      <c r="L17" s="162"/>
      <c r="M17" s="83"/>
      <c r="N17" s="115"/>
    </row>
    <row r="18" spans="1:14" ht="15" customHeight="1">
      <c r="A18" s="414"/>
      <c r="B18" s="65" t="s">
        <v>96</v>
      </c>
      <c r="C18" s="107"/>
      <c r="D18" s="222"/>
      <c r="E18" s="416"/>
      <c r="F18" s="469"/>
      <c r="G18" s="126"/>
      <c r="H18" s="127"/>
      <c r="I18" s="478"/>
      <c r="J18" s="462"/>
      <c r="K18" s="85"/>
      <c r="L18" s="163"/>
      <c r="M18" s="84"/>
      <c r="N18" s="120"/>
    </row>
    <row r="19" spans="1:14" ht="15" customHeight="1" thickBot="1">
      <c r="A19" s="414"/>
      <c r="B19" s="65" t="s">
        <v>111</v>
      </c>
      <c r="C19" s="135"/>
      <c r="D19" s="222"/>
      <c r="E19" s="416"/>
      <c r="F19" s="469"/>
      <c r="G19" s="126"/>
      <c r="H19" s="127"/>
      <c r="I19" s="478"/>
      <c r="J19" s="462"/>
      <c r="K19" s="85"/>
      <c r="L19" s="163"/>
      <c r="M19" s="84"/>
      <c r="N19" s="120"/>
    </row>
    <row r="20" spans="1:14" ht="13.5" thickTop="1">
      <c r="A20" s="413" t="s">
        <v>19</v>
      </c>
      <c r="B20" s="69" t="s">
        <v>95</v>
      </c>
      <c r="C20" s="203"/>
      <c r="D20" s="218"/>
      <c r="E20" s="415"/>
      <c r="F20" s="468"/>
      <c r="G20" s="128"/>
      <c r="H20" s="129"/>
      <c r="I20" s="477"/>
      <c r="J20" s="461"/>
      <c r="K20" s="76"/>
      <c r="L20" s="162"/>
      <c r="M20" s="83"/>
      <c r="N20" s="115"/>
    </row>
    <row r="21" spans="1:14" ht="15" customHeight="1">
      <c r="A21" s="414"/>
      <c r="B21" s="65" t="s">
        <v>96</v>
      </c>
      <c r="C21" s="107"/>
      <c r="D21" s="222"/>
      <c r="E21" s="416"/>
      <c r="F21" s="469"/>
      <c r="G21" s="126"/>
      <c r="H21" s="127"/>
      <c r="I21" s="478"/>
      <c r="J21" s="462"/>
      <c r="K21" s="85"/>
      <c r="L21" s="163"/>
      <c r="M21" s="84"/>
      <c r="N21" s="120"/>
    </row>
    <row r="22" spans="1:14" ht="15" customHeight="1" thickBot="1">
      <c r="A22" s="414"/>
      <c r="B22" s="65" t="s">
        <v>111</v>
      </c>
      <c r="C22" s="135"/>
      <c r="D22" s="222"/>
      <c r="E22" s="416"/>
      <c r="F22" s="469"/>
      <c r="G22" s="126"/>
      <c r="H22" s="127"/>
      <c r="I22" s="478"/>
      <c r="J22" s="462"/>
      <c r="K22" s="85"/>
      <c r="L22" s="163"/>
      <c r="M22" s="84"/>
      <c r="N22" s="120"/>
    </row>
    <row r="23" spans="1:14" ht="13.5" thickTop="1">
      <c r="A23" s="413" t="s">
        <v>20</v>
      </c>
      <c r="B23" s="69" t="s">
        <v>95</v>
      </c>
      <c r="C23" s="87"/>
      <c r="D23" s="218"/>
      <c r="E23" s="415"/>
      <c r="F23" s="468"/>
      <c r="G23" s="128"/>
      <c r="H23" s="129"/>
      <c r="I23" s="449"/>
      <c r="J23" s="115"/>
      <c r="K23" s="76"/>
      <c r="L23" s="162"/>
      <c r="M23" s="83"/>
      <c r="N23" s="115"/>
    </row>
    <row r="24" spans="1:14" ht="15" customHeight="1">
      <c r="A24" s="414"/>
      <c r="B24" s="65" t="s">
        <v>96</v>
      </c>
      <c r="C24" s="107"/>
      <c r="D24" s="222"/>
      <c r="E24" s="416"/>
      <c r="F24" s="469"/>
      <c r="G24" s="126"/>
      <c r="H24" s="127"/>
      <c r="I24" s="450"/>
      <c r="J24" s="120"/>
      <c r="K24" s="85"/>
      <c r="L24" s="163"/>
      <c r="M24" s="84"/>
      <c r="N24" s="120"/>
    </row>
    <row r="25" spans="1:14" ht="15" customHeight="1" thickBot="1">
      <c r="A25" s="414"/>
      <c r="B25" s="65" t="s">
        <v>111</v>
      </c>
      <c r="C25" s="135"/>
      <c r="D25" s="222"/>
      <c r="E25" s="416"/>
      <c r="F25" s="469"/>
      <c r="G25" s="126"/>
      <c r="H25" s="127"/>
      <c r="I25" s="451"/>
      <c r="J25" s="120"/>
      <c r="K25" s="85"/>
      <c r="L25" s="163"/>
      <c r="M25" s="84"/>
      <c r="N25" s="120"/>
    </row>
    <row r="26" spans="1:14" ht="15" customHeight="1" thickTop="1">
      <c r="A26" s="413" t="s">
        <v>69</v>
      </c>
      <c r="B26" s="69" t="s">
        <v>95</v>
      </c>
      <c r="C26" s="87"/>
      <c r="D26" s="218"/>
      <c r="E26" s="415"/>
      <c r="F26" s="468"/>
      <c r="G26" s="128"/>
      <c r="H26" s="129"/>
      <c r="I26" s="449"/>
      <c r="J26" s="115"/>
      <c r="K26" s="76"/>
      <c r="L26" s="162"/>
      <c r="M26" s="83"/>
      <c r="N26" s="115"/>
    </row>
    <row r="27" spans="1:14" ht="15.75" customHeight="1">
      <c r="A27" s="414"/>
      <c r="B27" s="65" t="s">
        <v>96</v>
      </c>
      <c r="C27" s="107"/>
      <c r="D27" s="222"/>
      <c r="E27" s="416"/>
      <c r="F27" s="469"/>
      <c r="G27" s="126"/>
      <c r="H27" s="127"/>
      <c r="I27" s="450"/>
      <c r="J27" s="120"/>
      <c r="K27" s="85"/>
      <c r="L27" s="163"/>
      <c r="M27" s="84"/>
      <c r="N27" s="120"/>
    </row>
    <row r="28" spans="1:14" ht="16.5" customHeight="1" thickBot="1">
      <c r="A28" s="414"/>
      <c r="B28" s="65" t="s">
        <v>111</v>
      </c>
      <c r="C28" s="135"/>
      <c r="D28" s="222"/>
      <c r="E28" s="416"/>
      <c r="F28" s="469"/>
      <c r="G28" s="126"/>
      <c r="H28" s="127"/>
      <c r="I28" s="451"/>
      <c r="J28" s="120"/>
      <c r="K28" s="85"/>
      <c r="L28" s="163"/>
      <c r="M28" s="84"/>
      <c r="N28" s="120"/>
    </row>
    <row r="29" spans="1:14" ht="13.5" thickTop="1">
      <c r="A29" s="413" t="s">
        <v>70</v>
      </c>
      <c r="B29" s="69" t="s">
        <v>95</v>
      </c>
      <c r="C29" s="87"/>
      <c r="D29" s="218"/>
      <c r="E29" s="415"/>
      <c r="F29" s="452"/>
      <c r="G29" s="143"/>
      <c r="H29" s="196"/>
      <c r="I29" s="458"/>
      <c r="J29" s="115"/>
      <c r="K29" s="76"/>
      <c r="L29" s="162"/>
      <c r="M29" s="83"/>
      <c r="N29" s="115"/>
    </row>
    <row r="30" spans="1:14" ht="15" customHeight="1">
      <c r="A30" s="414"/>
      <c r="B30" s="65" t="s">
        <v>96</v>
      </c>
      <c r="C30" s="107"/>
      <c r="D30" s="222"/>
      <c r="E30" s="416"/>
      <c r="F30" s="453"/>
      <c r="G30" s="144"/>
      <c r="H30" s="197"/>
      <c r="I30" s="459"/>
      <c r="J30" s="120"/>
      <c r="K30" s="85"/>
      <c r="L30" s="163"/>
      <c r="M30" s="84"/>
      <c r="N30" s="120"/>
    </row>
    <row r="31" spans="1:14" ht="15" customHeight="1" thickBot="1">
      <c r="A31" s="414"/>
      <c r="B31" s="65" t="s">
        <v>111</v>
      </c>
      <c r="C31" s="135"/>
      <c r="D31" s="222"/>
      <c r="E31" s="416"/>
      <c r="F31" s="453"/>
      <c r="G31" s="144"/>
      <c r="H31" s="198"/>
      <c r="I31" s="460"/>
      <c r="J31" s="120"/>
      <c r="K31" s="85"/>
      <c r="L31" s="163"/>
      <c r="M31" s="84"/>
      <c r="N31" s="120"/>
    </row>
    <row r="32" spans="1:14" ht="13.5" thickTop="1">
      <c r="A32" s="413" t="s">
        <v>22</v>
      </c>
      <c r="B32" s="69" t="s">
        <v>95</v>
      </c>
      <c r="C32" s="87"/>
      <c r="D32" s="218"/>
      <c r="E32" s="415"/>
      <c r="F32" s="452"/>
      <c r="G32" s="449"/>
      <c r="H32" s="462"/>
      <c r="I32" s="449"/>
      <c r="J32" s="461"/>
      <c r="K32" s="354"/>
      <c r="L32" s="452"/>
      <c r="M32" s="449"/>
      <c r="N32" s="461"/>
    </row>
    <row r="33" spans="1:14" ht="15" customHeight="1">
      <c r="A33" s="414"/>
      <c r="B33" s="65" t="s">
        <v>96</v>
      </c>
      <c r="C33" s="107"/>
      <c r="D33" s="222"/>
      <c r="E33" s="416"/>
      <c r="F33" s="453"/>
      <c r="G33" s="450"/>
      <c r="H33" s="462"/>
      <c r="I33" s="450"/>
      <c r="J33" s="462"/>
      <c r="K33" s="332"/>
      <c r="L33" s="453"/>
      <c r="M33" s="450"/>
      <c r="N33" s="462"/>
    </row>
    <row r="34" spans="1:14" ht="15" customHeight="1" thickBot="1">
      <c r="A34" s="414"/>
      <c r="B34" s="65" t="s">
        <v>111</v>
      </c>
      <c r="C34" s="135"/>
      <c r="D34" s="222"/>
      <c r="E34" s="416"/>
      <c r="F34" s="453"/>
      <c r="G34" s="450"/>
      <c r="H34" s="462"/>
      <c r="I34" s="450"/>
      <c r="J34" s="462"/>
      <c r="K34" s="332"/>
      <c r="L34" s="453"/>
      <c r="M34" s="450"/>
      <c r="N34" s="462"/>
    </row>
    <row r="35" spans="1:14" ht="13.5" thickTop="1">
      <c r="A35" s="413" t="s">
        <v>23</v>
      </c>
      <c r="B35" s="69" t="s">
        <v>95</v>
      </c>
      <c r="C35" s="87"/>
      <c r="D35" s="215"/>
      <c r="E35" s="415"/>
      <c r="F35" s="452"/>
      <c r="G35" s="449"/>
      <c r="H35" s="461"/>
      <c r="I35" s="481"/>
      <c r="J35" s="461"/>
      <c r="K35" s="354"/>
      <c r="L35" s="452"/>
      <c r="M35" s="449"/>
      <c r="N35" s="461"/>
    </row>
    <row r="36" spans="1:14" ht="15" customHeight="1">
      <c r="A36" s="414"/>
      <c r="B36" s="65" t="s">
        <v>96</v>
      </c>
      <c r="C36" s="107"/>
      <c r="D36" s="216"/>
      <c r="E36" s="416"/>
      <c r="F36" s="453"/>
      <c r="G36" s="450"/>
      <c r="H36" s="462"/>
      <c r="I36" s="482"/>
      <c r="J36" s="462"/>
      <c r="K36" s="332"/>
      <c r="L36" s="453"/>
      <c r="M36" s="450"/>
      <c r="N36" s="462"/>
    </row>
    <row r="37" spans="1:14" ht="15" customHeight="1" thickBot="1">
      <c r="A37" s="414"/>
      <c r="B37" s="65" t="s">
        <v>111</v>
      </c>
      <c r="C37" s="135"/>
      <c r="D37" s="216"/>
      <c r="E37" s="416"/>
      <c r="F37" s="453"/>
      <c r="G37" s="450"/>
      <c r="H37" s="462"/>
      <c r="I37" s="482"/>
      <c r="J37" s="462"/>
      <c r="K37" s="332"/>
      <c r="L37" s="453"/>
      <c r="M37" s="450"/>
      <c r="N37" s="462"/>
    </row>
    <row r="38" spans="1:14" ht="13.5" thickTop="1">
      <c r="A38" s="413" t="s">
        <v>24</v>
      </c>
      <c r="B38" s="156" t="s">
        <v>95</v>
      </c>
      <c r="C38" s="77"/>
      <c r="D38" s="215"/>
      <c r="E38" s="415"/>
      <c r="F38" s="452"/>
      <c r="G38" s="449"/>
      <c r="H38" s="461"/>
      <c r="I38" s="454"/>
      <c r="J38" s="456"/>
      <c r="K38" s="354"/>
      <c r="L38" s="452"/>
      <c r="M38" s="449"/>
      <c r="N38" s="461"/>
    </row>
    <row r="39" spans="1:14" ht="15" customHeight="1">
      <c r="A39" s="414"/>
      <c r="B39" s="157" t="s">
        <v>96</v>
      </c>
      <c r="C39" s="78"/>
      <c r="D39" s="216"/>
      <c r="E39" s="416"/>
      <c r="F39" s="453"/>
      <c r="G39" s="450"/>
      <c r="H39" s="462"/>
      <c r="I39" s="454"/>
      <c r="J39" s="456"/>
      <c r="K39" s="332"/>
      <c r="L39" s="453"/>
      <c r="M39" s="450"/>
      <c r="N39" s="462"/>
    </row>
    <row r="40" spans="1:14" ht="15" customHeight="1" thickBot="1">
      <c r="A40" s="414"/>
      <c r="B40" s="157" t="s">
        <v>111</v>
      </c>
      <c r="C40" s="155"/>
      <c r="D40" s="216"/>
      <c r="E40" s="416"/>
      <c r="F40" s="453"/>
      <c r="G40" s="450"/>
      <c r="H40" s="462"/>
      <c r="I40" s="454"/>
      <c r="J40" s="456"/>
      <c r="K40" s="332"/>
      <c r="L40" s="453"/>
      <c r="M40" s="450"/>
      <c r="N40" s="462"/>
    </row>
    <row r="41" spans="1:14" ht="13.5" thickTop="1">
      <c r="A41" s="413" t="s">
        <v>25</v>
      </c>
      <c r="B41" s="69" t="s">
        <v>95</v>
      </c>
      <c r="C41" s="107"/>
      <c r="D41" s="215"/>
      <c r="E41" s="354"/>
      <c r="F41" s="452"/>
      <c r="G41" s="449"/>
      <c r="H41" s="461"/>
      <c r="I41" s="455"/>
      <c r="J41" s="457"/>
      <c r="K41" s="354"/>
      <c r="L41" s="452"/>
      <c r="M41" s="449"/>
      <c r="N41" s="461"/>
    </row>
    <row r="42" spans="1:14" ht="12.75">
      <c r="A42" s="414"/>
      <c r="B42" s="65" t="s">
        <v>96</v>
      </c>
      <c r="C42" s="107"/>
      <c r="D42" s="216"/>
      <c r="E42" s="332"/>
      <c r="F42" s="453"/>
      <c r="G42" s="450"/>
      <c r="H42" s="462"/>
      <c r="I42" s="455"/>
      <c r="J42" s="457"/>
      <c r="K42" s="332"/>
      <c r="L42" s="453"/>
      <c r="M42" s="450"/>
      <c r="N42" s="462"/>
    </row>
    <row r="43" spans="1:15" ht="13.5" thickBot="1">
      <c r="A43" s="414"/>
      <c r="B43" s="65" t="s">
        <v>111</v>
      </c>
      <c r="C43" s="154"/>
      <c r="D43" s="216"/>
      <c r="E43" s="332"/>
      <c r="F43" s="453"/>
      <c r="G43" s="450"/>
      <c r="H43" s="462"/>
      <c r="I43" s="455"/>
      <c r="J43" s="457"/>
      <c r="K43" s="332"/>
      <c r="L43" s="453"/>
      <c r="M43" s="450"/>
      <c r="N43" s="462"/>
      <c r="O43" s="164"/>
    </row>
    <row r="44" spans="1:15" ht="13.5" customHeight="1" thickTop="1">
      <c r="A44" s="463" t="s">
        <v>26</v>
      </c>
      <c r="B44" s="168" t="s">
        <v>95</v>
      </c>
      <c r="C44" s="77"/>
      <c r="D44" s="215"/>
      <c r="E44" s="466"/>
      <c r="F44" s="467"/>
      <c r="G44" s="467"/>
      <c r="H44" s="467"/>
      <c r="I44" s="480"/>
      <c r="J44" s="480"/>
      <c r="K44" s="458"/>
      <c r="L44" s="452"/>
      <c r="M44" s="449"/>
      <c r="N44" s="461"/>
      <c r="O44" s="164"/>
    </row>
    <row r="45" spans="1:15" ht="13.5" customHeight="1">
      <c r="A45" s="464"/>
      <c r="B45" s="169" t="s">
        <v>96</v>
      </c>
      <c r="C45" s="78"/>
      <c r="D45" s="216"/>
      <c r="E45" s="466"/>
      <c r="F45" s="467"/>
      <c r="G45" s="467"/>
      <c r="H45" s="467"/>
      <c r="I45" s="480"/>
      <c r="J45" s="480"/>
      <c r="K45" s="459"/>
      <c r="L45" s="453"/>
      <c r="M45" s="450"/>
      <c r="N45" s="462"/>
      <c r="O45" s="164"/>
    </row>
    <row r="46" spans="1:15" ht="13.5" customHeight="1" thickBot="1">
      <c r="A46" s="465"/>
      <c r="B46" s="170" t="s">
        <v>111</v>
      </c>
      <c r="C46" s="155"/>
      <c r="D46" s="216"/>
      <c r="E46" s="466"/>
      <c r="F46" s="467"/>
      <c r="G46" s="467"/>
      <c r="H46" s="467"/>
      <c r="I46" s="480"/>
      <c r="J46" s="480"/>
      <c r="K46" s="460"/>
      <c r="L46" s="483"/>
      <c r="M46" s="484"/>
      <c r="N46" s="485"/>
      <c r="O46" s="164"/>
    </row>
    <row r="47" spans="1:15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64"/>
    </row>
    <row r="48" spans="1:14" s="37" customFormat="1" ht="13.5" customHeight="1">
      <c r="A48" s="325" t="s">
        <v>32</v>
      </c>
      <c r="B48" s="325"/>
      <c r="C48" s="325"/>
      <c r="D48" s="325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25" t="s">
        <v>35</v>
      </c>
      <c r="C50" s="325"/>
      <c r="D50" s="325"/>
      <c r="E50" s="326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25" t="s">
        <v>34</v>
      </c>
      <c r="C51" s="325"/>
      <c r="D51" s="325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</sheetData>
  <mergeCells count="103">
    <mergeCell ref="K44:K46"/>
    <mergeCell ref="L44:L46"/>
    <mergeCell ref="M44:M46"/>
    <mergeCell ref="N44:N46"/>
    <mergeCell ref="I17:I19"/>
    <mergeCell ref="J17:J19"/>
    <mergeCell ref="F32:F34"/>
    <mergeCell ref="F35:F37"/>
    <mergeCell ref="G35:G37"/>
    <mergeCell ref="H35:H37"/>
    <mergeCell ref="I35:I37"/>
    <mergeCell ref="J35:J37"/>
    <mergeCell ref="I20:I22"/>
    <mergeCell ref="J20:J22"/>
    <mergeCell ref="F38:F40"/>
    <mergeCell ref="J44:J46"/>
    <mergeCell ref="G38:G40"/>
    <mergeCell ref="H38:H40"/>
    <mergeCell ref="M41:M43"/>
    <mergeCell ref="N41:N43"/>
    <mergeCell ref="B9:C10"/>
    <mergeCell ref="G44:G46"/>
    <mergeCell ref="H44:H46"/>
    <mergeCell ref="I44:I46"/>
    <mergeCell ref="G41:G43"/>
    <mergeCell ref="H41:H43"/>
    <mergeCell ref="I9:J9"/>
    <mergeCell ref="M32:M34"/>
    <mergeCell ref="A20:A22"/>
    <mergeCell ref="E20:E22"/>
    <mergeCell ref="F20:F22"/>
    <mergeCell ref="N32:N34"/>
    <mergeCell ref="G32:G34"/>
    <mergeCell ref="H32:H34"/>
    <mergeCell ref="I32:I34"/>
    <mergeCell ref="J32:J34"/>
    <mergeCell ref="K32:K34"/>
    <mergeCell ref="L32:L34"/>
    <mergeCell ref="E11:E13"/>
    <mergeCell ref="F11:F13"/>
    <mergeCell ref="E14:E16"/>
    <mergeCell ref="A17:A19"/>
    <mergeCell ref="E17:E19"/>
    <mergeCell ref="F17:F19"/>
    <mergeCell ref="M9:N9"/>
    <mergeCell ref="A48:D48"/>
    <mergeCell ref="F14:F16"/>
    <mergeCell ref="F29:F31"/>
    <mergeCell ref="I11:I13"/>
    <mergeCell ref="J11:J13"/>
    <mergeCell ref="I14:I16"/>
    <mergeCell ref="J14:J16"/>
    <mergeCell ref="A14:A16"/>
    <mergeCell ref="A11:A13"/>
    <mergeCell ref="A6:N7"/>
    <mergeCell ref="A8:A10"/>
    <mergeCell ref="B8:D8"/>
    <mergeCell ref="E8:F8"/>
    <mergeCell ref="G8:N8"/>
    <mergeCell ref="D9:D10"/>
    <mergeCell ref="E9:E10"/>
    <mergeCell ref="G9:H9"/>
    <mergeCell ref="K9:L9"/>
    <mergeCell ref="F9:F10"/>
    <mergeCell ref="A29:A31"/>
    <mergeCell ref="A32:A34"/>
    <mergeCell ref="B51:D51"/>
    <mergeCell ref="E29:E31"/>
    <mergeCell ref="E32:E34"/>
    <mergeCell ref="A35:A37"/>
    <mergeCell ref="E35:E37"/>
    <mergeCell ref="B50:E50"/>
    <mergeCell ref="A38:A40"/>
    <mergeCell ref="E38:E40"/>
    <mergeCell ref="A23:A25"/>
    <mergeCell ref="E23:E25"/>
    <mergeCell ref="F23:F25"/>
    <mergeCell ref="A26:A28"/>
    <mergeCell ref="E26:E28"/>
    <mergeCell ref="F26:F28"/>
    <mergeCell ref="A41:A43"/>
    <mergeCell ref="E41:E43"/>
    <mergeCell ref="F41:F43"/>
    <mergeCell ref="A44:A46"/>
    <mergeCell ref="E44:E46"/>
    <mergeCell ref="F44:F46"/>
    <mergeCell ref="N35:N37"/>
    <mergeCell ref="K38:K40"/>
    <mergeCell ref="L38:L40"/>
    <mergeCell ref="M38:M40"/>
    <mergeCell ref="N38:N40"/>
    <mergeCell ref="K35:K37"/>
    <mergeCell ref="L35:L37"/>
    <mergeCell ref="M35:M37"/>
    <mergeCell ref="I23:I25"/>
    <mergeCell ref="I26:I28"/>
    <mergeCell ref="K41:K43"/>
    <mergeCell ref="L41:L43"/>
    <mergeCell ref="I38:I40"/>
    <mergeCell ref="I41:I43"/>
    <mergeCell ref="J38:J40"/>
    <mergeCell ref="J41:J43"/>
    <mergeCell ref="I29:I31"/>
  </mergeCells>
  <printOptions/>
  <pageMargins left="0.21" right="0.2" top="0.37" bottom="0.39" header="0.5" footer="0.3"/>
  <pageSetup horizontalDpi="600" verticalDpi="600" orientation="landscape" paperSize="9" r:id="rId3"/>
  <headerFooter alignWithMargins="0">
    <oddFooter>&amp;R&amp;P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D13" sqref="D13:D14"/>
    </sheetView>
  </sheetViews>
  <sheetFormatPr defaultColWidth="9.140625" defaultRowHeight="12.75"/>
  <cols>
    <col min="1" max="1" width="16.8515625" style="0" customWidth="1"/>
    <col min="2" max="2" width="8.00390625" style="0" customWidth="1"/>
    <col min="3" max="3" width="12.57421875" style="0" customWidth="1"/>
    <col min="4" max="4" width="8.00390625" style="0" customWidth="1"/>
    <col min="5" max="5" width="13.00390625" style="0" customWidth="1"/>
    <col min="6" max="6" width="7.140625" style="0" customWidth="1"/>
    <col min="8" max="8" width="17.140625" style="0" customWidth="1"/>
    <col min="9" max="9" width="11.57421875" style="0" customWidth="1"/>
    <col min="10" max="10" width="6.57421875" style="0" customWidth="1"/>
    <col min="11" max="11" width="12.28125" style="0" customWidth="1"/>
    <col min="12" max="12" width="5.421875" style="0" customWidth="1"/>
    <col min="13" max="13" width="11.7109375" style="0" customWidth="1"/>
    <col min="14" max="14" width="6.8515625" style="0" customWidth="1"/>
  </cols>
  <sheetData>
    <row r="1" spans="1:14" s="34" customFormat="1" ht="15">
      <c r="A1" s="29" t="s">
        <v>41</v>
      </c>
      <c r="B1" s="27" t="s">
        <v>45</v>
      </c>
      <c r="C1" s="27"/>
      <c r="D1" s="27"/>
      <c r="E1" s="27"/>
      <c r="F1" s="27">
        <v>50608</v>
      </c>
      <c r="G1" s="28"/>
      <c r="H1" s="28"/>
      <c r="I1" s="436" t="s">
        <v>29</v>
      </c>
      <c r="J1" s="436"/>
      <c r="K1" s="436"/>
      <c r="L1" s="28"/>
      <c r="M1" s="28"/>
      <c r="N1" s="28"/>
    </row>
    <row r="2" spans="1:14" s="34" customFormat="1" ht="15">
      <c r="A2" s="27" t="s">
        <v>1</v>
      </c>
      <c r="B2" s="27" t="s">
        <v>57</v>
      </c>
      <c r="C2" s="27"/>
      <c r="D2" s="27"/>
      <c r="E2" s="27"/>
      <c r="F2" s="27"/>
      <c r="G2" s="28"/>
      <c r="H2" s="28"/>
      <c r="I2" s="436" t="s">
        <v>2</v>
      </c>
      <c r="J2" s="436"/>
      <c r="K2" s="436"/>
      <c r="L2" s="28">
        <v>1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7"/>
      <c r="E3" s="27"/>
      <c r="F3" s="27"/>
      <c r="G3" s="28"/>
      <c r="H3" s="28"/>
      <c r="I3" s="436" t="s">
        <v>3</v>
      </c>
      <c r="J3" s="436"/>
      <c r="K3" s="436"/>
      <c r="L3" s="28">
        <v>1</v>
      </c>
      <c r="M3" s="28"/>
      <c r="N3" s="28"/>
    </row>
    <row r="4" spans="1:14" s="34" customFormat="1" ht="15">
      <c r="A4" s="27" t="s">
        <v>4</v>
      </c>
      <c r="B4" s="27">
        <v>23</v>
      </c>
      <c r="C4" s="27"/>
      <c r="D4" s="27"/>
      <c r="E4" s="27"/>
      <c r="F4" s="27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333" t="s">
        <v>5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5"/>
    </row>
    <row r="7" spans="1:14" ht="13.5" thickBot="1">
      <c r="A7" s="336"/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8"/>
    </row>
    <row r="8" spans="1:14" ht="16.5" thickBot="1" thickTop="1">
      <c r="A8" s="344" t="s">
        <v>6</v>
      </c>
      <c r="B8" s="327" t="s">
        <v>7</v>
      </c>
      <c r="C8" s="306"/>
      <c r="D8" s="328"/>
      <c r="E8" s="327" t="s">
        <v>11</v>
      </c>
      <c r="F8" s="328"/>
      <c r="G8" s="339" t="s">
        <v>15</v>
      </c>
      <c r="H8" s="340"/>
      <c r="I8" s="340"/>
      <c r="J8" s="340"/>
      <c r="K8" s="340"/>
      <c r="L8" s="340"/>
      <c r="M8" s="340"/>
      <c r="N8" s="341"/>
    </row>
    <row r="9" spans="1:14" ht="13.5" thickTop="1">
      <c r="A9" s="345"/>
      <c r="B9" s="329" t="s">
        <v>8</v>
      </c>
      <c r="C9" s="330"/>
      <c r="D9" s="342" t="s">
        <v>9</v>
      </c>
      <c r="E9" s="347" t="s">
        <v>10</v>
      </c>
      <c r="F9" s="342" t="s">
        <v>9</v>
      </c>
      <c r="G9" s="350" t="s">
        <v>27</v>
      </c>
      <c r="H9" s="351"/>
      <c r="I9" s="350" t="s">
        <v>28</v>
      </c>
      <c r="J9" s="351"/>
      <c r="K9" s="350" t="s">
        <v>13</v>
      </c>
      <c r="L9" s="351"/>
      <c r="M9" s="350" t="s">
        <v>14</v>
      </c>
      <c r="N9" s="351"/>
    </row>
    <row r="10" spans="1:14" ht="15" thickBot="1">
      <c r="A10" s="346"/>
      <c r="B10" s="418"/>
      <c r="C10" s="308"/>
      <c r="D10" s="321"/>
      <c r="E10" s="320"/>
      <c r="F10" s="321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35" t="s">
        <v>16</v>
      </c>
      <c r="B11" s="94" t="s">
        <v>95</v>
      </c>
      <c r="C11" s="87">
        <v>1176</v>
      </c>
      <c r="D11" s="223">
        <f>8.588*1.075*1.2</f>
        <v>11.07852</v>
      </c>
      <c r="E11" s="347">
        <v>23</v>
      </c>
      <c r="F11" s="342">
        <v>22.54</v>
      </c>
      <c r="G11" s="486"/>
      <c r="H11" s="446"/>
      <c r="I11" s="7">
        <v>17816</v>
      </c>
      <c r="J11" s="8">
        <v>5.81</v>
      </c>
      <c r="K11" s="7"/>
      <c r="L11" s="8"/>
      <c r="M11" s="7"/>
      <c r="N11" s="8"/>
    </row>
    <row r="12" spans="1:14" ht="15" customHeight="1" thickBot="1">
      <c r="A12" s="412"/>
      <c r="B12" s="95" t="s">
        <v>114</v>
      </c>
      <c r="C12" s="107">
        <v>17.25</v>
      </c>
      <c r="D12" s="226">
        <f>46.514*1.075*1.2</f>
        <v>60.00306</v>
      </c>
      <c r="E12" s="410"/>
      <c r="F12" s="353"/>
      <c r="G12" s="357"/>
      <c r="H12" s="447"/>
      <c r="I12" s="7">
        <v>300.41</v>
      </c>
      <c r="J12" s="8">
        <v>47.23</v>
      </c>
      <c r="K12" s="7"/>
      <c r="L12" s="8"/>
      <c r="M12" s="7"/>
      <c r="N12" s="8"/>
    </row>
    <row r="13" spans="1:14" ht="15" customHeight="1">
      <c r="A13" s="413" t="s">
        <v>17</v>
      </c>
      <c r="B13" s="94" t="s">
        <v>95</v>
      </c>
      <c r="C13" s="204">
        <v>999</v>
      </c>
      <c r="D13" s="223">
        <f>8.588*1.075*1.2</f>
        <v>11.07852</v>
      </c>
      <c r="E13" s="415">
        <v>20</v>
      </c>
      <c r="F13" s="433">
        <v>22.54</v>
      </c>
      <c r="G13" s="25">
        <v>19505</v>
      </c>
      <c r="H13" s="15">
        <v>5.81</v>
      </c>
      <c r="I13" s="14"/>
      <c r="J13" s="15"/>
      <c r="K13" s="14"/>
      <c r="L13" s="15"/>
      <c r="M13" s="14"/>
      <c r="N13" s="15"/>
    </row>
    <row r="14" spans="1:14" ht="13.5" thickBot="1">
      <c r="A14" s="412"/>
      <c r="B14" s="95" t="s">
        <v>114</v>
      </c>
      <c r="C14" s="105">
        <v>17.25</v>
      </c>
      <c r="D14" s="226">
        <f>46.514*1.075*1.2</f>
        <v>60.00306</v>
      </c>
      <c r="E14" s="410"/>
      <c r="F14" s="448"/>
      <c r="G14" s="12">
        <v>300.41</v>
      </c>
      <c r="H14" s="22">
        <v>47.23</v>
      </c>
      <c r="I14" s="21"/>
      <c r="J14" s="22"/>
      <c r="K14" s="21"/>
      <c r="L14" s="22"/>
      <c r="M14" s="21"/>
      <c r="N14" s="22"/>
    </row>
    <row r="15" spans="1:14" ht="15" customHeight="1" thickTop="1">
      <c r="A15" s="413" t="s">
        <v>18</v>
      </c>
      <c r="B15" s="94" t="s">
        <v>95</v>
      </c>
      <c r="C15" s="204"/>
      <c r="D15" s="223"/>
      <c r="E15" s="415"/>
      <c r="F15" s="433"/>
      <c r="G15" s="356"/>
      <c r="H15" s="446"/>
      <c r="I15" s="14"/>
      <c r="J15" s="15"/>
      <c r="K15" s="14"/>
      <c r="L15" s="15"/>
      <c r="M15" s="14"/>
      <c r="N15" s="15"/>
    </row>
    <row r="16" spans="1:14" ht="13.5" thickBot="1">
      <c r="A16" s="412"/>
      <c r="B16" s="95" t="s">
        <v>114</v>
      </c>
      <c r="C16" s="105"/>
      <c r="D16" s="226"/>
      <c r="E16" s="410"/>
      <c r="F16" s="448"/>
      <c r="G16" s="357"/>
      <c r="H16" s="447"/>
      <c r="I16" s="21"/>
      <c r="J16" s="22"/>
      <c r="K16" s="21"/>
      <c r="L16" s="22"/>
      <c r="M16" s="21"/>
      <c r="N16" s="22"/>
    </row>
    <row r="17" spans="1:14" ht="13.5" thickTop="1">
      <c r="A17" s="413" t="s">
        <v>19</v>
      </c>
      <c r="B17" s="94" t="s">
        <v>95</v>
      </c>
      <c r="C17" s="106"/>
      <c r="D17" s="215"/>
      <c r="E17" s="415"/>
      <c r="F17" s="433"/>
      <c r="G17" s="356"/>
      <c r="H17" s="446"/>
      <c r="I17" s="14"/>
      <c r="J17" s="15"/>
      <c r="K17" s="14"/>
      <c r="L17" s="15"/>
      <c r="M17" s="14"/>
      <c r="N17" s="15"/>
    </row>
    <row r="18" spans="1:14" ht="13.5" thickBot="1">
      <c r="A18" s="412"/>
      <c r="B18" s="95" t="s">
        <v>114</v>
      </c>
      <c r="C18" s="105"/>
      <c r="D18" s="216"/>
      <c r="E18" s="410"/>
      <c r="F18" s="448"/>
      <c r="G18" s="357"/>
      <c r="H18" s="447"/>
      <c r="I18" s="21"/>
      <c r="J18" s="22"/>
      <c r="K18" s="21"/>
      <c r="L18" s="22"/>
      <c r="M18" s="21"/>
      <c r="N18" s="22"/>
    </row>
    <row r="19" spans="1:14" ht="13.5" thickTop="1">
      <c r="A19" s="413" t="s">
        <v>20</v>
      </c>
      <c r="B19" s="94" t="s">
        <v>95</v>
      </c>
      <c r="C19" s="204"/>
      <c r="D19" s="215"/>
      <c r="E19" s="415"/>
      <c r="F19" s="433"/>
      <c r="G19" s="356"/>
      <c r="H19" s="446"/>
      <c r="I19" s="14"/>
      <c r="J19" s="15"/>
      <c r="K19" s="14"/>
      <c r="L19" s="15"/>
      <c r="M19" s="14"/>
      <c r="N19" s="15"/>
    </row>
    <row r="20" spans="1:14" ht="13.5" thickBot="1">
      <c r="A20" s="412"/>
      <c r="B20" s="95" t="s">
        <v>114</v>
      </c>
      <c r="C20" s="105"/>
      <c r="D20" s="216"/>
      <c r="E20" s="410"/>
      <c r="F20" s="448"/>
      <c r="G20" s="357"/>
      <c r="H20" s="447"/>
      <c r="I20" s="21"/>
      <c r="J20" s="22"/>
      <c r="K20" s="21"/>
      <c r="L20" s="22"/>
      <c r="M20" s="21"/>
      <c r="N20" s="22"/>
    </row>
    <row r="21" spans="1:14" ht="13.5" thickTop="1">
      <c r="A21" s="413" t="s">
        <v>69</v>
      </c>
      <c r="B21" s="94" t="s">
        <v>95</v>
      </c>
      <c r="C21" s="106"/>
      <c r="D21" s="215"/>
      <c r="E21" s="415"/>
      <c r="F21" s="433"/>
      <c r="G21" s="356"/>
      <c r="H21" s="446"/>
      <c r="I21" s="14"/>
      <c r="J21" s="15"/>
      <c r="K21" s="14"/>
      <c r="L21" s="15"/>
      <c r="M21" s="14"/>
      <c r="N21" s="15"/>
    </row>
    <row r="22" spans="1:14" ht="13.5" thickBot="1">
      <c r="A22" s="412"/>
      <c r="B22" s="95" t="s">
        <v>114</v>
      </c>
      <c r="C22" s="105"/>
      <c r="D22" s="216"/>
      <c r="E22" s="410"/>
      <c r="F22" s="448"/>
      <c r="G22" s="357"/>
      <c r="H22" s="447"/>
      <c r="I22" s="21"/>
      <c r="J22" s="22"/>
      <c r="K22" s="21"/>
      <c r="L22" s="22"/>
      <c r="M22" s="21"/>
      <c r="N22" s="22"/>
    </row>
    <row r="23" spans="1:14" ht="13.5" thickTop="1">
      <c r="A23" s="413" t="s">
        <v>70</v>
      </c>
      <c r="B23" s="94" t="s">
        <v>95</v>
      </c>
      <c r="C23" s="106"/>
      <c r="D23" s="215"/>
      <c r="E23" s="415"/>
      <c r="F23" s="433"/>
      <c r="G23" s="356"/>
      <c r="H23" s="446"/>
      <c r="I23" s="14"/>
      <c r="J23" s="15"/>
      <c r="K23" s="14"/>
      <c r="L23" s="15"/>
      <c r="M23" s="14"/>
      <c r="N23" s="15"/>
    </row>
    <row r="24" spans="1:14" ht="13.5" thickBot="1">
      <c r="A24" s="412"/>
      <c r="B24" s="95" t="s">
        <v>114</v>
      </c>
      <c r="C24" s="105"/>
      <c r="D24" s="216"/>
      <c r="E24" s="410"/>
      <c r="F24" s="448"/>
      <c r="G24" s="357"/>
      <c r="H24" s="447"/>
      <c r="I24" s="21"/>
      <c r="J24" s="22"/>
      <c r="K24" s="21"/>
      <c r="L24" s="22"/>
      <c r="M24" s="21"/>
      <c r="N24" s="22"/>
    </row>
    <row r="25" spans="1:14" ht="13.5" thickTop="1">
      <c r="A25" s="413" t="s">
        <v>22</v>
      </c>
      <c r="B25" s="94" t="s">
        <v>95</v>
      </c>
      <c r="C25" s="106"/>
      <c r="D25" s="215"/>
      <c r="E25" s="415"/>
      <c r="F25" s="433"/>
      <c r="G25" s="25"/>
      <c r="H25" s="15"/>
      <c r="I25" s="21"/>
      <c r="J25" s="22"/>
      <c r="K25" s="21"/>
      <c r="L25" s="22"/>
      <c r="M25" s="21"/>
      <c r="N25" s="22"/>
    </row>
    <row r="26" spans="1:14" ht="13.5" thickBot="1">
      <c r="A26" s="412"/>
      <c r="B26" s="95" t="s">
        <v>114</v>
      </c>
      <c r="C26" s="105"/>
      <c r="D26" s="216"/>
      <c r="E26" s="410"/>
      <c r="F26" s="448"/>
      <c r="G26" s="12"/>
      <c r="H26" s="22"/>
      <c r="I26" s="4"/>
      <c r="J26" s="5"/>
      <c r="K26" s="4"/>
      <c r="L26" s="5"/>
      <c r="M26" s="4"/>
      <c r="N26" s="5"/>
    </row>
    <row r="27" spans="1:14" ht="12.75">
      <c r="A27" s="413" t="s">
        <v>23</v>
      </c>
      <c r="B27" s="94" t="s">
        <v>95</v>
      </c>
      <c r="C27" s="106"/>
      <c r="D27" s="223"/>
      <c r="E27" s="415"/>
      <c r="F27" s="433"/>
      <c r="G27" s="25"/>
      <c r="H27" s="15"/>
      <c r="I27" s="4"/>
      <c r="J27" s="5"/>
      <c r="K27" s="4"/>
      <c r="L27" s="5"/>
      <c r="M27" s="4"/>
      <c r="N27" s="5"/>
    </row>
    <row r="28" spans="1:14" ht="13.5" thickBot="1">
      <c r="A28" s="412"/>
      <c r="B28" s="95" t="s">
        <v>114</v>
      </c>
      <c r="C28" s="105"/>
      <c r="D28" s="226"/>
      <c r="E28" s="410"/>
      <c r="F28" s="448"/>
      <c r="G28" s="12"/>
      <c r="H28" s="22"/>
      <c r="I28" s="4"/>
      <c r="J28" s="5"/>
      <c r="K28" s="4"/>
      <c r="L28" s="5"/>
      <c r="M28" s="4"/>
      <c r="N28" s="5"/>
    </row>
    <row r="29" spans="1:14" ht="12.75">
      <c r="A29" s="413" t="s">
        <v>24</v>
      </c>
      <c r="B29" s="94" t="s">
        <v>95</v>
      </c>
      <c r="C29" s="106"/>
      <c r="D29" s="223"/>
      <c r="E29" s="415"/>
      <c r="F29" s="433"/>
      <c r="G29" s="356"/>
      <c r="H29" s="352"/>
      <c r="I29" s="4"/>
      <c r="J29" s="5"/>
      <c r="K29" s="4"/>
      <c r="L29" s="5"/>
      <c r="M29" s="4"/>
      <c r="N29" s="5"/>
    </row>
    <row r="30" spans="1:14" ht="13.5" thickBot="1">
      <c r="A30" s="412"/>
      <c r="B30" s="95" t="s">
        <v>114</v>
      </c>
      <c r="C30" s="105"/>
      <c r="D30" s="226"/>
      <c r="E30" s="410"/>
      <c r="F30" s="448"/>
      <c r="G30" s="357"/>
      <c r="H30" s="353"/>
      <c r="I30" s="4"/>
      <c r="J30" s="5"/>
      <c r="K30" s="4"/>
      <c r="L30" s="5"/>
      <c r="M30" s="4"/>
      <c r="N30" s="5"/>
    </row>
    <row r="31" spans="1:14" ht="12.75">
      <c r="A31" s="413" t="s">
        <v>25</v>
      </c>
      <c r="B31" s="94" t="s">
        <v>95</v>
      </c>
      <c r="C31" s="106"/>
      <c r="D31" s="223"/>
      <c r="E31" s="415"/>
      <c r="F31" s="433"/>
      <c r="G31" s="25"/>
      <c r="H31" s="15"/>
      <c r="I31" s="4"/>
      <c r="J31" s="5"/>
      <c r="K31" s="4"/>
      <c r="L31" s="5"/>
      <c r="M31" s="4"/>
      <c r="N31" s="5"/>
    </row>
    <row r="32" spans="1:14" ht="13.5" thickBot="1">
      <c r="A32" s="412"/>
      <c r="B32" s="95" t="s">
        <v>114</v>
      </c>
      <c r="C32" s="105"/>
      <c r="D32" s="226"/>
      <c r="E32" s="410"/>
      <c r="F32" s="448"/>
      <c r="G32" s="12"/>
      <c r="H32" s="22"/>
      <c r="I32" s="4"/>
      <c r="J32" s="5"/>
      <c r="K32" s="4"/>
      <c r="L32" s="5"/>
      <c r="M32" s="4"/>
      <c r="N32" s="5"/>
    </row>
    <row r="33" spans="1:14" ht="12.75">
      <c r="A33" s="413" t="s">
        <v>26</v>
      </c>
      <c r="B33" s="94" t="s">
        <v>95</v>
      </c>
      <c r="C33" s="106"/>
      <c r="D33" s="223"/>
      <c r="E33" s="415"/>
      <c r="F33" s="433"/>
      <c r="G33" s="25"/>
      <c r="H33" s="15"/>
      <c r="I33" s="14"/>
      <c r="J33" s="15"/>
      <c r="K33" s="14"/>
      <c r="L33" s="15"/>
      <c r="M33" s="14"/>
      <c r="N33" s="15"/>
    </row>
    <row r="34" spans="1:14" ht="13.5" thickBot="1">
      <c r="A34" s="443"/>
      <c r="B34" s="95" t="s">
        <v>114</v>
      </c>
      <c r="C34" s="105"/>
      <c r="D34" s="226"/>
      <c r="E34" s="320"/>
      <c r="F34" s="487"/>
      <c r="G34" s="12"/>
      <c r="H34" s="22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325" t="s">
        <v>32</v>
      </c>
      <c r="B36" s="325"/>
      <c r="C36" s="325"/>
      <c r="D36" s="326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25" t="s">
        <v>35</v>
      </c>
      <c r="C38" s="325"/>
      <c r="D38" s="325"/>
      <c r="E38" s="326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25" t="s">
        <v>34</v>
      </c>
      <c r="C39" s="325"/>
      <c r="D39" s="325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7" customFormat="1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mergeCells count="69">
    <mergeCell ref="B9:C10"/>
    <mergeCell ref="A33:A34"/>
    <mergeCell ref="E33:E34"/>
    <mergeCell ref="F33:F34"/>
    <mergeCell ref="A31:A32"/>
    <mergeCell ref="E31:E32"/>
    <mergeCell ref="F31:F32"/>
    <mergeCell ref="E27:E28"/>
    <mergeCell ref="A25:A26"/>
    <mergeCell ref="E25:E26"/>
    <mergeCell ref="F25:F26"/>
    <mergeCell ref="A27:A28"/>
    <mergeCell ref="F27:F28"/>
    <mergeCell ref="H23:H24"/>
    <mergeCell ref="A23:A24"/>
    <mergeCell ref="E23:E24"/>
    <mergeCell ref="F23:F24"/>
    <mergeCell ref="G23:G24"/>
    <mergeCell ref="H15:H16"/>
    <mergeCell ref="A15:A16"/>
    <mergeCell ref="E15:E16"/>
    <mergeCell ref="F15:F16"/>
    <mergeCell ref="G15:G16"/>
    <mergeCell ref="F11:F12"/>
    <mergeCell ref="G11:G12"/>
    <mergeCell ref="H11:H12"/>
    <mergeCell ref="I1:K1"/>
    <mergeCell ref="I2:K2"/>
    <mergeCell ref="I3:K3"/>
    <mergeCell ref="K9:L9"/>
    <mergeCell ref="M9:N9"/>
    <mergeCell ref="A36:D36"/>
    <mergeCell ref="A6:N7"/>
    <mergeCell ref="A8:A10"/>
    <mergeCell ref="B8:D8"/>
    <mergeCell ref="E8:F8"/>
    <mergeCell ref="G8:N8"/>
    <mergeCell ref="D9:D10"/>
    <mergeCell ref="E11:E12"/>
    <mergeCell ref="H17:H18"/>
    <mergeCell ref="B38:E38"/>
    <mergeCell ref="B39:D39"/>
    <mergeCell ref="A11:A12"/>
    <mergeCell ref="I9:J9"/>
    <mergeCell ref="E9:E10"/>
    <mergeCell ref="F9:F10"/>
    <mergeCell ref="G9:H9"/>
    <mergeCell ref="A13:A14"/>
    <mergeCell ref="F13:F14"/>
    <mergeCell ref="E13:E14"/>
    <mergeCell ref="A17:A18"/>
    <mergeCell ref="E17:E18"/>
    <mergeCell ref="F17:F18"/>
    <mergeCell ref="G17:G18"/>
    <mergeCell ref="H19:H20"/>
    <mergeCell ref="A19:A20"/>
    <mergeCell ref="E19:E20"/>
    <mergeCell ref="F19:F20"/>
    <mergeCell ref="G19:G20"/>
    <mergeCell ref="H21:H22"/>
    <mergeCell ref="A21:A22"/>
    <mergeCell ref="E21:E22"/>
    <mergeCell ref="F21:F22"/>
    <mergeCell ref="G21:G22"/>
    <mergeCell ref="H29:H30"/>
    <mergeCell ref="A29:A30"/>
    <mergeCell ref="E29:E30"/>
    <mergeCell ref="F29:F30"/>
    <mergeCell ref="G29:G30"/>
  </mergeCells>
  <printOptions/>
  <pageMargins left="0.2" right="0.2" top="0.41" bottom="0.5" header="0.5" footer="0.29"/>
  <pageSetup horizontalDpi="600" verticalDpi="600" orientation="landscape" paperSize="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1">
      <selection activeCell="D15" sqref="D15:D18"/>
    </sheetView>
  </sheetViews>
  <sheetFormatPr defaultColWidth="9.140625" defaultRowHeight="12.75"/>
  <cols>
    <col min="1" max="1" width="20.00390625" style="0" customWidth="1"/>
    <col min="2" max="2" width="8.00390625" style="0" customWidth="1"/>
    <col min="3" max="3" width="12.00390625" style="0" customWidth="1"/>
    <col min="4" max="4" width="6.57421875" style="0" customWidth="1"/>
    <col min="5" max="5" width="12.421875" style="0" customWidth="1"/>
    <col min="6" max="6" width="5.7109375" style="0" customWidth="1"/>
    <col min="7" max="7" width="16.28125" style="0" customWidth="1"/>
    <col min="8" max="8" width="7.421875" style="0" customWidth="1"/>
    <col min="9" max="9" width="12.140625" style="0" customWidth="1"/>
    <col min="10" max="10" width="5.57421875" style="0" customWidth="1"/>
    <col min="11" max="11" width="12.57421875" style="0" customWidth="1"/>
    <col min="12" max="12" width="6.140625" style="0" customWidth="1"/>
    <col min="13" max="13" width="11.57421875" style="0" customWidth="1"/>
    <col min="14" max="14" width="7.421875" style="0" customWidth="1"/>
  </cols>
  <sheetData>
    <row r="1" spans="1:14" s="34" customFormat="1" ht="15">
      <c r="A1" s="29" t="s">
        <v>41</v>
      </c>
      <c r="B1" s="27" t="s">
        <v>39</v>
      </c>
      <c r="C1" s="27"/>
      <c r="E1" s="28">
        <v>50735</v>
      </c>
      <c r="F1" s="28"/>
      <c r="G1" s="28"/>
      <c r="H1" s="28"/>
      <c r="I1" s="436" t="s">
        <v>29</v>
      </c>
      <c r="J1" s="436"/>
      <c r="K1" s="436"/>
      <c r="L1" s="38">
        <v>1035</v>
      </c>
      <c r="M1" s="28"/>
      <c r="N1" s="28"/>
    </row>
    <row r="2" spans="1:14" s="34" customFormat="1" ht="15">
      <c r="A2" s="27" t="s">
        <v>1</v>
      </c>
      <c r="B2" s="27" t="s">
        <v>54</v>
      </c>
      <c r="C2" s="27"/>
      <c r="D2" s="28"/>
      <c r="E2" s="28">
        <v>51975</v>
      </c>
      <c r="F2" s="28"/>
      <c r="G2" s="28"/>
      <c r="H2" s="28"/>
      <c r="I2" s="436" t="s">
        <v>2</v>
      </c>
      <c r="J2" s="436"/>
      <c r="K2" s="436"/>
      <c r="L2" s="28" t="s">
        <v>49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36" t="s">
        <v>3</v>
      </c>
      <c r="J3" s="436"/>
      <c r="K3" s="436"/>
      <c r="L3" s="28">
        <v>5</v>
      </c>
      <c r="M3" s="28"/>
      <c r="N3" s="28"/>
    </row>
    <row r="4" spans="1:14" s="34" customFormat="1" ht="15">
      <c r="A4" s="27" t="s">
        <v>4</v>
      </c>
      <c r="B4" s="28" t="s">
        <v>49</v>
      </c>
      <c r="C4" s="28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62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333" t="s">
        <v>5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5"/>
    </row>
    <row r="7" spans="1:14" ht="13.5" thickBot="1">
      <c r="A7" s="336"/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8"/>
    </row>
    <row r="8" spans="1:14" ht="16.5" thickBot="1" thickTop="1">
      <c r="A8" s="344" t="s">
        <v>6</v>
      </c>
      <c r="B8" s="327" t="s">
        <v>7</v>
      </c>
      <c r="C8" s="306"/>
      <c r="D8" s="328"/>
      <c r="E8" s="327" t="s">
        <v>11</v>
      </c>
      <c r="F8" s="328"/>
      <c r="G8" s="339" t="s">
        <v>15</v>
      </c>
      <c r="H8" s="340"/>
      <c r="I8" s="340"/>
      <c r="J8" s="340"/>
      <c r="K8" s="340"/>
      <c r="L8" s="340"/>
      <c r="M8" s="340"/>
      <c r="N8" s="341"/>
    </row>
    <row r="9" spans="1:14" ht="13.5" thickTop="1">
      <c r="A9" s="345"/>
      <c r="B9" s="329" t="s">
        <v>8</v>
      </c>
      <c r="C9" s="330"/>
      <c r="D9" s="342" t="s">
        <v>9</v>
      </c>
      <c r="E9" s="347" t="s">
        <v>10</v>
      </c>
      <c r="F9" s="342" t="s">
        <v>9</v>
      </c>
      <c r="G9" s="444" t="s">
        <v>27</v>
      </c>
      <c r="H9" s="445"/>
      <c r="I9" s="350" t="s">
        <v>28</v>
      </c>
      <c r="J9" s="351"/>
      <c r="K9" s="350" t="s">
        <v>13</v>
      </c>
      <c r="L9" s="351"/>
      <c r="M9" s="350" t="s">
        <v>14</v>
      </c>
      <c r="N9" s="351"/>
    </row>
    <row r="10" spans="1:14" ht="15" thickBot="1">
      <c r="A10" s="345"/>
      <c r="B10" s="331"/>
      <c r="C10" s="332"/>
      <c r="D10" s="343"/>
      <c r="E10" s="320"/>
      <c r="F10" s="321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6.5" customHeight="1" thickTop="1">
      <c r="A11" s="463" t="s">
        <v>16</v>
      </c>
      <c r="B11" s="136" t="s">
        <v>95</v>
      </c>
      <c r="C11" s="152">
        <v>19080</v>
      </c>
      <c r="D11" s="148">
        <f>8.716*1.075*1.2</f>
        <v>11.243639999999997</v>
      </c>
      <c r="E11" s="330">
        <f>216+116</f>
        <v>332</v>
      </c>
      <c r="F11" s="342">
        <v>22.54</v>
      </c>
      <c r="G11" s="264">
        <v>22070</v>
      </c>
      <c r="H11" s="267">
        <v>5.81</v>
      </c>
      <c r="I11" s="7"/>
      <c r="J11" s="8"/>
      <c r="K11" s="7"/>
      <c r="L11" s="8"/>
      <c r="M11" s="7"/>
      <c r="N11" s="8"/>
    </row>
    <row r="12" spans="1:14" ht="16.5" customHeight="1">
      <c r="A12" s="489"/>
      <c r="B12" s="137" t="s">
        <v>96</v>
      </c>
      <c r="C12" s="79">
        <v>10380</v>
      </c>
      <c r="D12" s="149">
        <f>4.887*1.075*1.2</f>
        <v>6.304229999999999</v>
      </c>
      <c r="E12" s="332"/>
      <c r="F12" s="343"/>
      <c r="G12" s="265">
        <v>764.5</v>
      </c>
      <c r="H12" s="268">
        <v>47.23</v>
      </c>
      <c r="I12" s="7"/>
      <c r="J12" s="8"/>
      <c r="K12" s="7"/>
      <c r="L12" s="8"/>
      <c r="M12" s="7"/>
      <c r="N12" s="8"/>
    </row>
    <row r="13" spans="1:14" ht="16.5" customHeight="1">
      <c r="A13" s="489"/>
      <c r="B13" s="137" t="s">
        <v>114</v>
      </c>
      <c r="C13" s="79">
        <v>232</v>
      </c>
      <c r="D13" s="149">
        <f>148.844*1.075*1.2</f>
        <v>192.00875999999997</v>
      </c>
      <c r="E13" s="332"/>
      <c r="F13" s="343"/>
      <c r="G13" s="265"/>
      <c r="H13" s="268"/>
      <c r="I13" s="7"/>
      <c r="J13" s="8"/>
      <c r="K13" s="7"/>
      <c r="L13" s="8"/>
      <c r="M13" s="7"/>
      <c r="N13" s="8"/>
    </row>
    <row r="14" spans="1:14" ht="13.5" customHeight="1" thickBot="1">
      <c r="A14" s="465"/>
      <c r="B14" s="138" t="s">
        <v>113</v>
      </c>
      <c r="C14" s="151">
        <v>4680</v>
      </c>
      <c r="D14" s="150">
        <f>1.27*1.075*1.2</f>
        <v>1.6382999999999999</v>
      </c>
      <c r="E14" s="355"/>
      <c r="F14" s="353"/>
      <c r="G14" s="266"/>
      <c r="H14" s="269"/>
      <c r="I14" s="7"/>
      <c r="J14" s="8"/>
      <c r="K14" s="7"/>
      <c r="L14" s="8"/>
      <c r="M14" s="7"/>
      <c r="N14" s="8"/>
    </row>
    <row r="15" spans="1:14" ht="13.5" thickTop="1">
      <c r="A15" s="412" t="s">
        <v>17</v>
      </c>
      <c r="B15" s="136" t="s">
        <v>95</v>
      </c>
      <c r="C15" s="152">
        <v>16260</v>
      </c>
      <c r="D15" s="148">
        <f>8.716*1.075*1.2</f>
        <v>11.243639999999997</v>
      </c>
      <c r="E15" s="415">
        <f>180+100</f>
        <v>280</v>
      </c>
      <c r="F15" s="352">
        <v>22.54</v>
      </c>
      <c r="G15" s="264">
        <v>20720</v>
      </c>
      <c r="H15" s="267">
        <v>5.81</v>
      </c>
      <c r="I15" s="14"/>
      <c r="J15" s="15"/>
      <c r="K15" s="14"/>
      <c r="L15" s="15"/>
      <c r="M15" s="14"/>
      <c r="N15" s="15"/>
    </row>
    <row r="16" spans="1:14" ht="13.5" thickBot="1">
      <c r="A16" s="405"/>
      <c r="B16" s="137" t="s">
        <v>96</v>
      </c>
      <c r="C16" s="79">
        <v>7980</v>
      </c>
      <c r="D16" s="149">
        <f>4.887*1.075*1.2</f>
        <v>6.304229999999999</v>
      </c>
      <c r="E16" s="416"/>
      <c r="F16" s="343"/>
      <c r="G16" s="265">
        <v>764.5</v>
      </c>
      <c r="H16" s="268">
        <v>47.23</v>
      </c>
      <c r="I16" s="7"/>
      <c r="J16" s="8"/>
      <c r="K16" s="7"/>
      <c r="L16" s="8"/>
      <c r="M16" s="7"/>
      <c r="N16" s="8"/>
    </row>
    <row r="17" spans="1:14" ht="13.5" thickTop="1">
      <c r="A17" s="405"/>
      <c r="B17" s="137" t="s">
        <v>114</v>
      </c>
      <c r="C17" s="79">
        <v>232</v>
      </c>
      <c r="D17" s="149">
        <f>148.844*1.075*1.2</f>
        <v>192.00875999999997</v>
      </c>
      <c r="E17" s="416"/>
      <c r="F17" s="343"/>
      <c r="G17" s="264"/>
      <c r="H17" s="267"/>
      <c r="I17" s="7"/>
      <c r="J17" s="8"/>
      <c r="K17" s="7"/>
      <c r="L17" s="8"/>
      <c r="M17" s="7"/>
      <c r="N17" s="8"/>
    </row>
    <row r="18" spans="1:14" ht="14.25" customHeight="1" thickBot="1">
      <c r="A18" s="405"/>
      <c r="B18" s="138" t="s">
        <v>113</v>
      </c>
      <c r="C18" s="151">
        <v>4320</v>
      </c>
      <c r="D18" s="150">
        <f>1.27*1.075*1.2</f>
        <v>1.6382999999999999</v>
      </c>
      <c r="E18" s="410"/>
      <c r="F18" s="353"/>
      <c r="G18" s="265"/>
      <c r="H18" s="268"/>
      <c r="I18" s="7"/>
      <c r="J18" s="8"/>
      <c r="K18" s="7"/>
      <c r="L18" s="8"/>
      <c r="M18" s="7"/>
      <c r="N18" s="8"/>
    </row>
    <row r="19" spans="1:14" ht="14.25" customHeight="1">
      <c r="A19" s="405" t="s">
        <v>18</v>
      </c>
      <c r="B19" s="136" t="s">
        <v>95</v>
      </c>
      <c r="C19" s="152"/>
      <c r="D19" s="148"/>
      <c r="E19" s="415"/>
      <c r="F19" s="352"/>
      <c r="G19" s="356"/>
      <c r="H19" s="352"/>
      <c r="I19" s="14"/>
      <c r="J19" s="15"/>
      <c r="K19" s="14"/>
      <c r="L19" s="15"/>
      <c r="M19" s="14"/>
      <c r="N19" s="15"/>
    </row>
    <row r="20" spans="1:14" ht="14.25" customHeight="1">
      <c r="A20" s="405"/>
      <c r="B20" s="137" t="s">
        <v>96</v>
      </c>
      <c r="C20" s="79"/>
      <c r="D20" s="149"/>
      <c r="E20" s="416"/>
      <c r="F20" s="343"/>
      <c r="G20" s="422"/>
      <c r="H20" s="343"/>
      <c r="I20" s="7"/>
      <c r="J20" s="8"/>
      <c r="K20" s="7"/>
      <c r="L20" s="8"/>
      <c r="M20" s="7"/>
      <c r="N20" s="8"/>
    </row>
    <row r="21" spans="1:14" ht="14.25" customHeight="1">
      <c r="A21" s="405"/>
      <c r="B21" s="137" t="s">
        <v>114</v>
      </c>
      <c r="C21" s="79"/>
      <c r="D21" s="149"/>
      <c r="E21" s="416"/>
      <c r="F21" s="343"/>
      <c r="G21" s="422"/>
      <c r="H21" s="343"/>
      <c r="I21" s="7"/>
      <c r="J21" s="8"/>
      <c r="K21" s="7"/>
      <c r="L21" s="8"/>
      <c r="M21" s="7"/>
      <c r="N21" s="8"/>
    </row>
    <row r="22" spans="1:14" ht="13.5" thickBot="1">
      <c r="A22" s="405"/>
      <c r="B22" s="138" t="s">
        <v>113</v>
      </c>
      <c r="C22" s="151"/>
      <c r="D22" s="150"/>
      <c r="E22" s="410"/>
      <c r="F22" s="353"/>
      <c r="G22" s="357"/>
      <c r="H22" s="353"/>
      <c r="I22" s="7"/>
      <c r="J22" s="8"/>
      <c r="K22" s="7"/>
      <c r="L22" s="8"/>
      <c r="M22" s="7"/>
      <c r="N22" s="8"/>
    </row>
    <row r="23" spans="1:14" ht="14.25" customHeight="1">
      <c r="A23" s="405" t="s">
        <v>19</v>
      </c>
      <c r="B23" s="136" t="s">
        <v>95</v>
      </c>
      <c r="C23" s="152"/>
      <c r="D23" s="148"/>
      <c r="E23" s="415"/>
      <c r="F23" s="352"/>
      <c r="G23" s="356"/>
      <c r="H23" s="352"/>
      <c r="I23" s="14"/>
      <c r="J23" s="15"/>
      <c r="K23" s="14"/>
      <c r="L23" s="15"/>
      <c r="M23" s="14"/>
      <c r="N23" s="15"/>
    </row>
    <row r="24" spans="1:14" ht="14.25" customHeight="1">
      <c r="A24" s="405"/>
      <c r="B24" s="137" t="s">
        <v>96</v>
      </c>
      <c r="C24" s="79"/>
      <c r="D24" s="149"/>
      <c r="E24" s="416"/>
      <c r="F24" s="343"/>
      <c r="G24" s="422"/>
      <c r="H24" s="343"/>
      <c r="I24" s="14"/>
      <c r="J24" s="8"/>
      <c r="K24" s="7"/>
      <c r="L24" s="8"/>
      <c r="M24" s="7"/>
      <c r="N24" s="8"/>
    </row>
    <row r="25" spans="1:14" ht="14.25" customHeight="1">
      <c r="A25" s="405"/>
      <c r="B25" s="137" t="s">
        <v>114</v>
      </c>
      <c r="C25" s="79"/>
      <c r="D25" s="149"/>
      <c r="E25" s="416"/>
      <c r="F25" s="343"/>
      <c r="G25" s="422"/>
      <c r="H25" s="343"/>
      <c r="I25" s="14"/>
      <c r="J25" s="8"/>
      <c r="K25" s="7"/>
      <c r="L25" s="8"/>
      <c r="M25" s="7"/>
      <c r="N25" s="8"/>
    </row>
    <row r="26" spans="1:14" ht="13.5" thickBot="1">
      <c r="A26" s="405"/>
      <c r="B26" s="138" t="s">
        <v>113</v>
      </c>
      <c r="C26" s="151"/>
      <c r="D26" s="150"/>
      <c r="E26" s="410"/>
      <c r="F26" s="353"/>
      <c r="G26" s="357"/>
      <c r="H26" s="353"/>
      <c r="I26" s="14"/>
      <c r="J26" s="8"/>
      <c r="K26" s="7"/>
      <c r="L26" s="8"/>
      <c r="M26" s="7"/>
      <c r="N26" s="8"/>
    </row>
    <row r="27" spans="1:14" ht="12.75" customHeight="1">
      <c r="A27" s="413" t="s">
        <v>20</v>
      </c>
      <c r="B27" s="136" t="s">
        <v>95</v>
      </c>
      <c r="C27" s="152"/>
      <c r="D27" s="148"/>
      <c r="E27" s="415"/>
      <c r="F27" s="352"/>
      <c r="G27" s="356"/>
      <c r="H27" s="352"/>
      <c r="I27" s="14"/>
      <c r="J27" s="15"/>
      <c r="K27" s="14"/>
      <c r="L27" s="15"/>
      <c r="M27" s="14"/>
      <c r="N27" s="15"/>
    </row>
    <row r="28" spans="1:14" ht="12.75" customHeight="1">
      <c r="A28" s="414"/>
      <c r="B28" s="137" t="s">
        <v>96</v>
      </c>
      <c r="C28" s="79"/>
      <c r="D28" s="149"/>
      <c r="E28" s="416"/>
      <c r="F28" s="343"/>
      <c r="G28" s="422"/>
      <c r="H28" s="343"/>
      <c r="I28" s="7"/>
      <c r="J28" s="8"/>
      <c r="K28" s="7"/>
      <c r="L28" s="8"/>
      <c r="M28" s="7"/>
      <c r="N28" s="8"/>
    </row>
    <row r="29" spans="1:14" ht="12.75" customHeight="1">
      <c r="A29" s="414"/>
      <c r="B29" s="137" t="s">
        <v>114</v>
      </c>
      <c r="C29" s="79"/>
      <c r="D29" s="149"/>
      <c r="E29" s="416"/>
      <c r="F29" s="343"/>
      <c r="G29" s="422"/>
      <c r="H29" s="343"/>
      <c r="I29" s="7"/>
      <c r="J29" s="8"/>
      <c r="K29" s="7"/>
      <c r="L29" s="8"/>
      <c r="M29" s="7"/>
      <c r="N29" s="8"/>
    </row>
    <row r="30" spans="1:14" ht="12.75" customHeight="1" thickBot="1">
      <c r="A30" s="414"/>
      <c r="B30" s="138" t="s">
        <v>113</v>
      </c>
      <c r="C30" s="151"/>
      <c r="D30" s="150"/>
      <c r="E30" s="416"/>
      <c r="F30" s="343"/>
      <c r="G30" s="422"/>
      <c r="H30" s="353"/>
      <c r="I30" s="7"/>
      <c r="J30" s="8"/>
      <c r="K30" s="7"/>
      <c r="L30" s="8"/>
      <c r="M30" s="7"/>
      <c r="N30" s="8"/>
    </row>
    <row r="31" spans="1:14" ht="12.75" customHeight="1">
      <c r="A31" s="413" t="s">
        <v>69</v>
      </c>
      <c r="B31" s="136" t="s">
        <v>95</v>
      </c>
      <c r="C31" s="152"/>
      <c r="D31" s="148"/>
      <c r="E31" s="415"/>
      <c r="F31" s="352"/>
      <c r="G31" s="356"/>
      <c r="H31" s="352"/>
      <c r="I31" s="14"/>
      <c r="J31" s="15"/>
      <c r="K31" s="14"/>
      <c r="L31" s="15"/>
      <c r="M31" s="14"/>
      <c r="N31" s="15"/>
    </row>
    <row r="32" spans="1:14" ht="12.75" customHeight="1">
      <c r="A32" s="414"/>
      <c r="B32" s="137" t="s">
        <v>96</v>
      </c>
      <c r="C32" s="79"/>
      <c r="D32" s="149"/>
      <c r="E32" s="416"/>
      <c r="F32" s="343"/>
      <c r="G32" s="422"/>
      <c r="H32" s="343"/>
      <c r="I32" s="7"/>
      <c r="J32" s="8"/>
      <c r="K32" s="7"/>
      <c r="L32" s="8"/>
      <c r="M32" s="7"/>
      <c r="N32" s="8"/>
    </row>
    <row r="33" spans="1:14" ht="12.75" customHeight="1">
      <c r="A33" s="414"/>
      <c r="B33" s="137" t="s">
        <v>114</v>
      </c>
      <c r="C33" s="79"/>
      <c r="D33" s="149"/>
      <c r="E33" s="416"/>
      <c r="F33" s="343"/>
      <c r="G33" s="422"/>
      <c r="H33" s="343"/>
      <c r="I33" s="7"/>
      <c r="J33" s="8"/>
      <c r="K33" s="7"/>
      <c r="L33" s="8"/>
      <c r="M33" s="7"/>
      <c r="N33" s="8"/>
    </row>
    <row r="34" spans="1:14" ht="12.75" customHeight="1" thickBot="1">
      <c r="A34" s="414"/>
      <c r="B34" s="138" t="s">
        <v>113</v>
      </c>
      <c r="C34" s="151"/>
      <c r="D34" s="150"/>
      <c r="E34" s="416"/>
      <c r="F34" s="343"/>
      <c r="G34" s="422"/>
      <c r="H34" s="353"/>
      <c r="I34" s="7"/>
      <c r="J34" s="8"/>
      <c r="K34" s="7"/>
      <c r="L34" s="8"/>
      <c r="M34" s="7"/>
      <c r="N34" s="8"/>
    </row>
    <row r="35" spans="1:14" ht="15" customHeight="1">
      <c r="A35" s="413" t="s">
        <v>70</v>
      </c>
      <c r="B35" s="136" t="s">
        <v>95</v>
      </c>
      <c r="C35" s="153"/>
      <c r="D35" s="148"/>
      <c r="E35" s="415"/>
      <c r="F35" s="352"/>
      <c r="G35" s="356"/>
      <c r="H35" s="352"/>
      <c r="I35" s="14"/>
      <c r="J35" s="15"/>
      <c r="K35" s="14"/>
      <c r="L35" s="15"/>
      <c r="M35" s="14"/>
      <c r="N35" s="15"/>
    </row>
    <row r="36" spans="1:14" ht="15" customHeight="1">
      <c r="A36" s="414"/>
      <c r="B36" s="137" t="s">
        <v>96</v>
      </c>
      <c r="C36" s="153"/>
      <c r="D36" s="149"/>
      <c r="E36" s="416"/>
      <c r="F36" s="343"/>
      <c r="G36" s="422"/>
      <c r="H36" s="343"/>
      <c r="I36" s="7"/>
      <c r="J36" s="8"/>
      <c r="K36" s="7"/>
      <c r="L36" s="8"/>
      <c r="M36" s="7"/>
      <c r="N36" s="8"/>
    </row>
    <row r="37" spans="1:14" ht="15" customHeight="1">
      <c r="A37" s="414"/>
      <c r="B37" s="137" t="s">
        <v>114</v>
      </c>
      <c r="C37" s="153"/>
      <c r="D37" s="149"/>
      <c r="E37" s="416"/>
      <c r="F37" s="343"/>
      <c r="G37" s="422"/>
      <c r="H37" s="343"/>
      <c r="I37" s="7"/>
      <c r="J37" s="8"/>
      <c r="K37" s="7"/>
      <c r="L37" s="8"/>
      <c r="M37" s="7"/>
      <c r="N37" s="8"/>
    </row>
    <row r="38" spans="1:14" ht="15" customHeight="1" thickBot="1">
      <c r="A38" s="412"/>
      <c r="B38" s="138" t="s">
        <v>113</v>
      </c>
      <c r="C38" s="153"/>
      <c r="D38" s="150"/>
      <c r="E38" s="410"/>
      <c r="F38" s="353"/>
      <c r="G38" s="357"/>
      <c r="H38" s="353"/>
      <c r="I38" s="21"/>
      <c r="J38" s="22"/>
      <c r="K38" s="21"/>
      <c r="L38" s="22"/>
      <c r="M38" s="21"/>
      <c r="N38" s="22"/>
    </row>
    <row r="39" spans="1:14" ht="15" customHeight="1">
      <c r="A39" s="413" t="s">
        <v>22</v>
      </c>
      <c r="B39" s="136" t="s">
        <v>95</v>
      </c>
      <c r="C39" s="152"/>
      <c r="D39" s="148"/>
      <c r="E39" s="415"/>
      <c r="F39" s="352"/>
      <c r="G39" s="356"/>
      <c r="H39" s="352"/>
      <c r="I39" s="21"/>
      <c r="J39" s="22"/>
      <c r="K39" s="21"/>
      <c r="L39" s="22"/>
      <c r="M39" s="21"/>
      <c r="N39" s="22"/>
    </row>
    <row r="40" spans="1:14" ht="15" customHeight="1">
      <c r="A40" s="414"/>
      <c r="B40" s="137" t="s">
        <v>96</v>
      </c>
      <c r="C40" s="79"/>
      <c r="D40" s="149"/>
      <c r="E40" s="416"/>
      <c r="F40" s="343"/>
      <c r="G40" s="422"/>
      <c r="H40" s="343"/>
      <c r="I40" s="21"/>
      <c r="J40" s="22"/>
      <c r="K40" s="21"/>
      <c r="L40" s="22"/>
      <c r="M40" s="21"/>
      <c r="N40" s="22"/>
    </row>
    <row r="41" spans="1:14" ht="15" customHeight="1">
      <c r="A41" s="414"/>
      <c r="B41" s="137" t="s">
        <v>114</v>
      </c>
      <c r="C41" s="79"/>
      <c r="D41" s="149"/>
      <c r="E41" s="416"/>
      <c r="F41" s="343"/>
      <c r="G41" s="422"/>
      <c r="H41" s="343"/>
      <c r="I41" s="21"/>
      <c r="J41" s="22"/>
      <c r="K41" s="21"/>
      <c r="L41" s="22"/>
      <c r="M41" s="21"/>
      <c r="N41" s="22"/>
    </row>
    <row r="42" spans="1:14" ht="15" customHeight="1" thickBot="1">
      <c r="A42" s="412"/>
      <c r="B42" s="138" t="s">
        <v>113</v>
      </c>
      <c r="C42" s="151"/>
      <c r="D42" s="150"/>
      <c r="E42" s="410"/>
      <c r="F42" s="353"/>
      <c r="G42" s="357"/>
      <c r="H42" s="353"/>
      <c r="I42" s="21"/>
      <c r="J42" s="22"/>
      <c r="K42" s="21"/>
      <c r="L42" s="22"/>
      <c r="M42" s="21"/>
      <c r="N42" s="22"/>
    </row>
    <row r="43" spans="1:14" ht="15" customHeight="1">
      <c r="A43" s="413" t="s">
        <v>23</v>
      </c>
      <c r="B43" s="136" t="s">
        <v>95</v>
      </c>
      <c r="C43" s="152"/>
      <c r="D43" s="148"/>
      <c r="E43" s="415"/>
      <c r="F43" s="352"/>
      <c r="G43" s="356"/>
      <c r="H43" s="352"/>
      <c r="I43" s="21"/>
      <c r="J43" s="22"/>
      <c r="K43" s="21"/>
      <c r="L43" s="22"/>
      <c r="M43" s="21"/>
      <c r="N43" s="22"/>
    </row>
    <row r="44" spans="1:14" ht="15" customHeight="1">
      <c r="A44" s="414"/>
      <c r="B44" s="137" t="s">
        <v>96</v>
      </c>
      <c r="C44" s="79"/>
      <c r="D44" s="149"/>
      <c r="E44" s="416"/>
      <c r="F44" s="343"/>
      <c r="G44" s="422"/>
      <c r="H44" s="343"/>
      <c r="I44" s="21"/>
      <c r="J44" s="22"/>
      <c r="K44" s="21"/>
      <c r="L44" s="22"/>
      <c r="M44" s="21"/>
      <c r="N44" s="22"/>
    </row>
    <row r="45" spans="1:14" ht="15" customHeight="1">
      <c r="A45" s="414"/>
      <c r="B45" s="137" t="s">
        <v>114</v>
      </c>
      <c r="C45" s="79"/>
      <c r="D45" s="149"/>
      <c r="E45" s="416"/>
      <c r="F45" s="343"/>
      <c r="G45" s="422"/>
      <c r="H45" s="343"/>
      <c r="I45" s="21"/>
      <c r="J45" s="22"/>
      <c r="K45" s="21"/>
      <c r="L45" s="22"/>
      <c r="M45" s="21"/>
      <c r="N45" s="22"/>
    </row>
    <row r="46" spans="1:14" ht="13.5" thickBot="1">
      <c r="A46" s="412"/>
      <c r="B46" s="138" t="s">
        <v>113</v>
      </c>
      <c r="C46" s="151"/>
      <c r="D46" s="150"/>
      <c r="E46" s="410"/>
      <c r="F46" s="353"/>
      <c r="G46" s="357"/>
      <c r="H46" s="353"/>
      <c r="I46" s="4"/>
      <c r="J46" s="5"/>
      <c r="K46" s="4"/>
      <c r="L46" s="5"/>
      <c r="M46" s="4"/>
      <c r="N46" s="5"/>
    </row>
    <row r="47" spans="1:14" ht="15" customHeight="1">
      <c r="A47" s="488" t="s">
        <v>24</v>
      </c>
      <c r="B47" s="77" t="s">
        <v>95</v>
      </c>
      <c r="C47" s="106"/>
      <c r="D47" s="148"/>
      <c r="E47" s="415"/>
      <c r="F47" s="352"/>
      <c r="G47" s="356"/>
      <c r="H47" s="352"/>
      <c r="I47" s="4"/>
      <c r="J47" s="5"/>
      <c r="K47" s="4"/>
      <c r="L47" s="5"/>
      <c r="M47" s="4"/>
      <c r="N47" s="5"/>
    </row>
    <row r="48" spans="1:14" ht="15" customHeight="1">
      <c r="A48" s="488"/>
      <c r="B48" s="78" t="s">
        <v>96</v>
      </c>
      <c r="C48" s="107"/>
      <c r="D48" s="149"/>
      <c r="E48" s="416"/>
      <c r="F48" s="343"/>
      <c r="G48" s="422"/>
      <c r="H48" s="343"/>
      <c r="I48" s="4"/>
      <c r="J48" s="5"/>
      <c r="K48" s="4"/>
      <c r="L48" s="5"/>
      <c r="M48" s="4"/>
      <c r="N48" s="5"/>
    </row>
    <row r="49" spans="1:14" ht="15" customHeight="1">
      <c r="A49" s="488"/>
      <c r="B49" s="78" t="s">
        <v>114</v>
      </c>
      <c r="C49" s="107"/>
      <c r="D49" s="149"/>
      <c r="E49" s="416"/>
      <c r="F49" s="343"/>
      <c r="G49" s="422"/>
      <c r="H49" s="343"/>
      <c r="I49" s="4"/>
      <c r="J49" s="5"/>
      <c r="K49" s="4"/>
      <c r="L49" s="5"/>
      <c r="M49" s="4"/>
      <c r="N49" s="5"/>
    </row>
    <row r="50" spans="1:14" ht="13.5" thickBot="1">
      <c r="A50" s="349"/>
      <c r="B50" s="147" t="s">
        <v>113</v>
      </c>
      <c r="C50" s="118"/>
      <c r="D50" s="150"/>
      <c r="E50" s="410"/>
      <c r="F50" s="353"/>
      <c r="G50" s="357"/>
      <c r="H50" s="353"/>
      <c r="I50" s="4"/>
      <c r="J50" s="5"/>
      <c r="K50" s="4"/>
      <c r="L50" s="5"/>
      <c r="M50" s="4"/>
      <c r="N50" s="5"/>
    </row>
    <row r="51" spans="1:14" ht="12.75">
      <c r="A51" s="348" t="s">
        <v>25</v>
      </c>
      <c r="B51" s="77" t="s">
        <v>95</v>
      </c>
      <c r="C51" s="106"/>
      <c r="D51" s="148"/>
      <c r="E51" s="415"/>
      <c r="F51" s="352"/>
      <c r="G51" s="356"/>
      <c r="H51" s="352"/>
      <c r="I51" s="4"/>
      <c r="J51" s="5"/>
      <c r="K51" s="4"/>
      <c r="L51" s="5"/>
      <c r="M51" s="4"/>
      <c r="N51" s="5"/>
    </row>
    <row r="52" spans="1:14" ht="15" customHeight="1">
      <c r="A52" s="488"/>
      <c r="B52" s="78" t="s">
        <v>96</v>
      </c>
      <c r="C52" s="107"/>
      <c r="D52" s="149"/>
      <c r="E52" s="416"/>
      <c r="F52" s="343"/>
      <c r="G52" s="422"/>
      <c r="H52" s="343"/>
      <c r="I52" s="4"/>
      <c r="J52" s="5"/>
      <c r="K52" s="4"/>
      <c r="L52" s="5"/>
      <c r="M52" s="4"/>
      <c r="N52" s="5"/>
    </row>
    <row r="53" spans="1:14" ht="15" customHeight="1">
      <c r="A53" s="488"/>
      <c r="B53" s="78" t="s">
        <v>114</v>
      </c>
      <c r="C53" s="107"/>
      <c r="D53" s="149"/>
      <c r="E53" s="416"/>
      <c r="F53" s="343"/>
      <c r="G53" s="422"/>
      <c r="H53" s="343"/>
      <c r="I53" s="4"/>
      <c r="J53" s="5"/>
      <c r="K53" s="4"/>
      <c r="L53" s="5"/>
      <c r="M53" s="4"/>
      <c r="N53" s="5"/>
    </row>
    <row r="54" spans="1:14" ht="13.5" thickBot="1">
      <c r="A54" s="349"/>
      <c r="B54" s="147" t="s">
        <v>113</v>
      </c>
      <c r="C54" s="119"/>
      <c r="D54" s="150"/>
      <c r="E54" s="410"/>
      <c r="F54" s="353"/>
      <c r="G54" s="357"/>
      <c r="H54" s="353"/>
      <c r="I54" s="4"/>
      <c r="J54" s="5"/>
      <c r="K54" s="4"/>
      <c r="L54" s="5"/>
      <c r="M54" s="4"/>
      <c r="N54" s="5"/>
    </row>
    <row r="55" spans="1:14" ht="12.75">
      <c r="A55" s="348" t="s">
        <v>26</v>
      </c>
      <c r="B55" s="77" t="s">
        <v>95</v>
      </c>
      <c r="C55" s="107"/>
      <c r="D55" s="148"/>
      <c r="E55" s="415"/>
      <c r="F55" s="352"/>
      <c r="G55" s="356"/>
      <c r="H55" s="352"/>
      <c r="I55" s="14"/>
      <c r="J55" s="15"/>
      <c r="K55" s="14"/>
      <c r="L55" s="15"/>
      <c r="M55" s="14"/>
      <c r="N55" s="15"/>
    </row>
    <row r="56" spans="1:14" ht="15" customHeight="1">
      <c r="A56" s="488"/>
      <c r="B56" s="78" t="s">
        <v>96</v>
      </c>
      <c r="C56" s="107"/>
      <c r="D56" s="149"/>
      <c r="E56" s="416"/>
      <c r="F56" s="343"/>
      <c r="G56" s="422"/>
      <c r="H56" s="343"/>
      <c r="I56" s="14"/>
      <c r="J56" s="15"/>
      <c r="K56" s="14"/>
      <c r="L56" s="15"/>
      <c r="M56" s="14"/>
      <c r="N56" s="15"/>
    </row>
    <row r="57" spans="1:14" ht="15" customHeight="1">
      <c r="A57" s="488"/>
      <c r="B57" s="78" t="s">
        <v>114</v>
      </c>
      <c r="C57" s="107"/>
      <c r="D57" s="149"/>
      <c r="E57" s="416"/>
      <c r="F57" s="343"/>
      <c r="G57" s="422"/>
      <c r="H57" s="343"/>
      <c r="I57" s="14"/>
      <c r="J57" s="15"/>
      <c r="K57" s="14"/>
      <c r="L57" s="15"/>
      <c r="M57" s="14"/>
      <c r="N57" s="15"/>
    </row>
    <row r="58" spans="1:14" ht="13.5" thickBot="1">
      <c r="A58" s="307"/>
      <c r="B58" s="147" t="s">
        <v>113</v>
      </c>
      <c r="C58" s="118"/>
      <c r="D58" s="150"/>
      <c r="E58" s="320"/>
      <c r="F58" s="321"/>
      <c r="G58" s="357"/>
      <c r="H58" s="353"/>
      <c r="I58" s="2"/>
      <c r="J58" s="3"/>
      <c r="K58" s="2"/>
      <c r="L58" s="3"/>
      <c r="M58" s="2"/>
      <c r="N58" s="3"/>
    </row>
    <row r="59" spans="1:14" ht="13.5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37" customFormat="1" ht="12.75">
      <c r="A60" s="325" t="s">
        <v>32</v>
      </c>
      <c r="B60" s="325"/>
      <c r="C60" s="325"/>
      <c r="D60" s="326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4" s="37" customFormat="1" ht="12.75">
      <c r="A61" s="33"/>
      <c r="B61" s="32" t="s">
        <v>33</v>
      </c>
      <c r="C61" s="32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1:14" s="37" customFormat="1" ht="12.75">
      <c r="A62" s="33"/>
      <c r="B62" s="325" t="s">
        <v>35</v>
      </c>
      <c r="C62" s="325"/>
      <c r="D62" s="325"/>
      <c r="E62" s="326"/>
      <c r="F62" s="33"/>
      <c r="G62" s="33"/>
      <c r="H62" s="33"/>
      <c r="I62" s="33"/>
      <c r="J62" s="33"/>
      <c r="K62" s="33"/>
      <c r="L62" s="33"/>
      <c r="M62" s="33"/>
      <c r="N62" s="33"/>
    </row>
    <row r="63" spans="1:14" s="37" customFormat="1" ht="12.75">
      <c r="A63" s="33"/>
      <c r="B63" s="325" t="s">
        <v>34</v>
      </c>
      <c r="C63" s="325"/>
      <c r="D63" s="325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1:14" ht="14.25">
      <c r="A64" s="26"/>
      <c r="B64" s="26"/>
      <c r="C64" s="26"/>
      <c r="D64" s="26"/>
      <c r="E64" s="26"/>
      <c r="F64" s="26"/>
      <c r="G64" s="26"/>
      <c r="H64" s="1"/>
      <c r="I64" s="1"/>
      <c r="J64" s="1"/>
      <c r="K64" s="1"/>
      <c r="L64" s="1"/>
      <c r="M64" s="1"/>
      <c r="N64" s="1"/>
    </row>
    <row r="65" spans="1:7" ht="14.25">
      <c r="A65" s="30"/>
      <c r="B65" s="30"/>
      <c r="C65" s="30"/>
      <c r="D65" s="30"/>
      <c r="E65" s="30"/>
      <c r="F65" s="30"/>
      <c r="G65" s="30"/>
    </row>
    <row r="66" spans="1:7" ht="14.25">
      <c r="A66" s="30"/>
      <c r="B66" s="30"/>
      <c r="C66" s="30"/>
      <c r="D66" s="30"/>
      <c r="E66" s="30"/>
      <c r="F66" s="30"/>
      <c r="G66" s="30"/>
    </row>
    <row r="67" spans="1:7" ht="14.25">
      <c r="A67" s="30"/>
      <c r="B67" s="30"/>
      <c r="C67" s="30"/>
      <c r="D67" s="30"/>
      <c r="E67" s="30"/>
      <c r="F67" s="30"/>
      <c r="G67" s="30"/>
    </row>
    <row r="68" spans="1:7" ht="14.25">
      <c r="A68" s="30"/>
      <c r="B68" s="30"/>
      <c r="C68" s="30"/>
      <c r="D68" s="30"/>
      <c r="E68" s="30"/>
      <c r="F68" s="30"/>
      <c r="G68" s="30"/>
    </row>
  </sheetData>
  <mergeCells count="85">
    <mergeCell ref="F35:F38"/>
    <mergeCell ref="G35:G38"/>
    <mergeCell ref="E15:E18"/>
    <mergeCell ref="F15:F18"/>
    <mergeCell ref="E19:E22"/>
    <mergeCell ref="E23:E26"/>
    <mergeCell ref="F19:F22"/>
    <mergeCell ref="E35:E38"/>
    <mergeCell ref="E27:E30"/>
    <mergeCell ref="F27:F30"/>
    <mergeCell ref="H39:H40"/>
    <mergeCell ref="H41:H42"/>
    <mergeCell ref="E39:E42"/>
    <mergeCell ref="F39:F42"/>
    <mergeCell ref="G41:G42"/>
    <mergeCell ref="G39:G40"/>
    <mergeCell ref="I1:K1"/>
    <mergeCell ref="I2:K2"/>
    <mergeCell ref="I3:K3"/>
    <mergeCell ref="K9:L9"/>
    <mergeCell ref="A6:N7"/>
    <mergeCell ref="A8:A10"/>
    <mergeCell ref="B8:D8"/>
    <mergeCell ref="E8:F8"/>
    <mergeCell ref="G8:N8"/>
    <mergeCell ref="D9:D10"/>
    <mergeCell ref="M9:N9"/>
    <mergeCell ref="A60:D60"/>
    <mergeCell ref="A19:A22"/>
    <mergeCell ref="E11:E14"/>
    <mergeCell ref="A43:A46"/>
    <mergeCell ref="E43:E46"/>
    <mergeCell ref="F43:F46"/>
    <mergeCell ref="G43:G44"/>
    <mergeCell ref="A51:A54"/>
    <mergeCell ref="E51:E54"/>
    <mergeCell ref="B9:C10"/>
    <mergeCell ref="A27:A30"/>
    <mergeCell ref="F23:F26"/>
    <mergeCell ref="G31:G34"/>
    <mergeCell ref="I9:J9"/>
    <mergeCell ref="E9:E10"/>
    <mergeCell ref="F9:F10"/>
    <mergeCell ref="G9:H9"/>
    <mergeCell ref="H35:H38"/>
    <mergeCell ref="F11:F14"/>
    <mergeCell ref="A11:A14"/>
    <mergeCell ref="A15:A18"/>
    <mergeCell ref="A23:A26"/>
    <mergeCell ref="G19:G22"/>
    <mergeCell ref="H19:H22"/>
    <mergeCell ref="F31:F34"/>
    <mergeCell ref="A31:A34"/>
    <mergeCell ref="E31:E34"/>
    <mergeCell ref="A39:A42"/>
    <mergeCell ref="A35:A38"/>
    <mergeCell ref="A47:A50"/>
    <mergeCell ref="E47:E50"/>
    <mergeCell ref="F47:F50"/>
    <mergeCell ref="B63:D63"/>
    <mergeCell ref="B62:E62"/>
    <mergeCell ref="A55:A58"/>
    <mergeCell ref="E55:E58"/>
    <mergeCell ref="F55:F58"/>
    <mergeCell ref="F51:F54"/>
    <mergeCell ref="G49:G50"/>
    <mergeCell ref="H49:H50"/>
    <mergeCell ref="H43:H44"/>
    <mergeCell ref="G45:G46"/>
    <mergeCell ref="H45:H46"/>
    <mergeCell ref="G47:G48"/>
    <mergeCell ref="H47:H48"/>
    <mergeCell ref="H23:H26"/>
    <mergeCell ref="H31:H34"/>
    <mergeCell ref="G27:G30"/>
    <mergeCell ref="H27:H30"/>
    <mergeCell ref="G23:G26"/>
    <mergeCell ref="H55:H56"/>
    <mergeCell ref="G57:G58"/>
    <mergeCell ref="H57:H58"/>
    <mergeCell ref="H51:H52"/>
    <mergeCell ref="G53:G54"/>
    <mergeCell ref="H53:H54"/>
    <mergeCell ref="G51:G52"/>
    <mergeCell ref="G55:G56"/>
  </mergeCells>
  <printOptions/>
  <pageMargins left="0.2" right="0.2" top="0.37" bottom="0.63" header="0.5" footer="0.41"/>
  <pageSetup horizontalDpi="600" verticalDpi="600" orientation="landscape" paperSize="9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D13" sqref="D13:D14"/>
    </sheetView>
  </sheetViews>
  <sheetFormatPr defaultColWidth="9.140625" defaultRowHeight="12.75"/>
  <cols>
    <col min="1" max="1" width="16.57421875" style="0" customWidth="1"/>
    <col min="2" max="2" width="7.28125" style="0" customWidth="1"/>
    <col min="3" max="3" width="12.00390625" style="0" customWidth="1"/>
    <col min="4" max="4" width="6.57421875" style="0" customWidth="1"/>
    <col min="5" max="5" width="13.421875" style="0" customWidth="1"/>
    <col min="6" max="6" width="6.7109375" style="0" customWidth="1"/>
    <col min="7" max="7" width="11.140625" style="0" customWidth="1"/>
    <col min="8" max="8" width="13.7109375" style="0" customWidth="1"/>
    <col min="9" max="9" width="11.8515625" style="0" customWidth="1"/>
    <col min="10" max="10" width="6.140625" style="0" customWidth="1"/>
    <col min="11" max="11" width="12.28125" style="0" customWidth="1"/>
    <col min="12" max="12" width="7.00390625" style="0" customWidth="1"/>
    <col min="13" max="13" width="11.421875" style="0" customWidth="1"/>
    <col min="14" max="14" width="8.140625" style="0" customWidth="1"/>
  </cols>
  <sheetData>
    <row r="1" spans="1:14" s="34" customFormat="1" ht="15">
      <c r="A1" s="29" t="s">
        <v>41</v>
      </c>
      <c r="B1" s="27" t="s">
        <v>52</v>
      </c>
      <c r="C1" s="27"/>
      <c r="D1" s="28"/>
      <c r="E1" s="28"/>
      <c r="F1" s="28">
        <v>51258</v>
      </c>
      <c r="G1" s="28"/>
      <c r="H1" s="28"/>
      <c r="I1" s="436" t="s">
        <v>29</v>
      </c>
      <c r="J1" s="436"/>
      <c r="K1" s="436"/>
      <c r="L1" s="28">
        <v>150</v>
      </c>
      <c r="M1" s="28"/>
      <c r="N1" s="28"/>
    </row>
    <row r="2" spans="1:14" s="34" customFormat="1" ht="15">
      <c r="A2" s="27" t="s">
        <v>1</v>
      </c>
      <c r="B2" s="27" t="s">
        <v>60</v>
      </c>
      <c r="C2" s="27"/>
      <c r="D2" s="28"/>
      <c r="E2" s="28"/>
      <c r="F2" s="28"/>
      <c r="G2" s="28"/>
      <c r="H2" s="28"/>
      <c r="I2" s="436" t="s">
        <v>2</v>
      </c>
      <c r="J2" s="436"/>
      <c r="K2" s="436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36" t="s">
        <v>3</v>
      </c>
      <c r="J3" s="436"/>
      <c r="K3" s="436"/>
      <c r="L3" s="28" t="s">
        <v>49</v>
      </c>
      <c r="M3" s="28"/>
      <c r="N3" s="28"/>
    </row>
    <row r="4" spans="1:14" s="34" customFormat="1" ht="15">
      <c r="A4" s="27" t="s">
        <v>4</v>
      </c>
      <c r="B4" s="27">
        <v>60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62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333" t="s">
        <v>5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5"/>
    </row>
    <row r="7" spans="1:14" ht="13.5" thickBot="1">
      <c r="A7" s="336"/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8"/>
    </row>
    <row r="8" spans="1:14" ht="16.5" thickBot="1" thickTop="1">
      <c r="A8" s="344" t="s">
        <v>6</v>
      </c>
      <c r="B8" s="327" t="s">
        <v>7</v>
      </c>
      <c r="C8" s="306"/>
      <c r="D8" s="328"/>
      <c r="E8" s="327" t="s">
        <v>11</v>
      </c>
      <c r="F8" s="328"/>
      <c r="G8" s="339" t="s">
        <v>15</v>
      </c>
      <c r="H8" s="340"/>
      <c r="I8" s="340"/>
      <c r="J8" s="340"/>
      <c r="K8" s="340"/>
      <c r="L8" s="340"/>
      <c r="M8" s="340"/>
      <c r="N8" s="341"/>
    </row>
    <row r="9" spans="1:14" ht="13.5" thickTop="1">
      <c r="A9" s="345"/>
      <c r="B9" s="329" t="s">
        <v>8</v>
      </c>
      <c r="C9" s="330"/>
      <c r="D9" s="342" t="s">
        <v>9</v>
      </c>
      <c r="E9" s="347" t="s">
        <v>10</v>
      </c>
      <c r="F9" s="342" t="s">
        <v>9</v>
      </c>
      <c r="G9" s="444" t="s">
        <v>27</v>
      </c>
      <c r="H9" s="445"/>
      <c r="I9" s="350" t="s">
        <v>28</v>
      </c>
      <c r="J9" s="351"/>
      <c r="K9" s="350" t="s">
        <v>13</v>
      </c>
      <c r="L9" s="351"/>
      <c r="M9" s="350" t="s">
        <v>14</v>
      </c>
      <c r="N9" s="351"/>
    </row>
    <row r="10" spans="1:14" ht="15" thickBot="1">
      <c r="A10" s="346"/>
      <c r="B10" s="331"/>
      <c r="C10" s="332"/>
      <c r="D10" s="343"/>
      <c r="E10" s="320"/>
      <c r="F10" s="321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thickTop="1">
      <c r="A11" s="89" t="s">
        <v>16</v>
      </c>
      <c r="B11" s="112" t="s">
        <v>103</v>
      </c>
      <c r="C11" s="113">
        <v>0</v>
      </c>
      <c r="D11" s="116">
        <f>8.588*1.075*1.2</f>
        <v>11.07852</v>
      </c>
      <c r="E11" s="490">
        <v>3</v>
      </c>
      <c r="F11" s="342">
        <v>22.54</v>
      </c>
      <c r="G11" s="9"/>
      <c r="H11" s="10"/>
      <c r="I11" s="7"/>
      <c r="J11" s="8"/>
      <c r="K11" s="7"/>
      <c r="L11" s="8"/>
      <c r="M11" s="7"/>
      <c r="N11" s="8"/>
    </row>
    <row r="12" spans="1:14" ht="15.75" thickBot="1">
      <c r="A12" s="134"/>
      <c r="B12" s="84" t="s">
        <v>114</v>
      </c>
      <c r="C12" s="107">
        <v>17.25</v>
      </c>
      <c r="D12" s="116">
        <f>46.514*1.075*1.2</f>
        <v>60.00306</v>
      </c>
      <c r="E12" s="451"/>
      <c r="F12" s="353"/>
      <c r="G12" s="12"/>
      <c r="H12" s="17"/>
      <c r="I12" s="7"/>
      <c r="J12" s="8"/>
      <c r="K12" s="7"/>
      <c r="L12" s="8"/>
      <c r="M12" s="7"/>
      <c r="N12" s="8"/>
    </row>
    <row r="13" spans="1:14" ht="15">
      <c r="A13" s="82" t="s">
        <v>17</v>
      </c>
      <c r="B13" s="112" t="s">
        <v>103</v>
      </c>
      <c r="C13" s="106">
        <v>177</v>
      </c>
      <c r="D13" s="116">
        <f>8.588*1.075*1.2</f>
        <v>11.07852</v>
      </c>
      <c r="E13" s="449">
        <v>2</v>
      </c>
      <c r="F13" s="433">
        <v>22.54</v>
      </c>
      <c r="G13" s="11"/>
      <c r="H13" s="13"/>
      <c r="I13" s="4"/>
      <c r="J13" s="5"/>
      <c r="K13" s="4"/>
      <c r="L13" s="5"/>
      <c r="M13" s="4"/>
      <c r="N13" s="5"/>
    </row>
    <row r="14" spans="1:14" ht="15.75" thickBot="1">
      <c r="A14" s="82"/>
      <c r="B14" s="84" t="s">
        <v>114</v>
      </c>
      <c r="C14" s="106">
        <v>17.25</v>
      </c>
      <c r="D14" s="116">
        <f>46.514*1.075*1.2</f>
        <v>60.00306</v>
      </c>
      <c r="E14" s="451"/>
      <c r="F14" s="448"/>
      <c r="G14" s="11"/>
      <c r="H14" s="13"/>
      <c r="I14" s="4"/>
      <c r="J14" s="5"/>
      <c r="K14" s="4"/>
      <c r="L14" s="5"/>
      <c r="M14" s="4"/>
      <c r="N14" s="5"/>
    </row>
    <row r="15" spans="1:14" ht="15">
      <c r="A15" s="110" t="s">
        <v>18</v>
      </c>
      <c r="B15" s="112" t="s">
        <v>103</v>
      </c>
      <c r="C15" s="109"/>
      <c r="D15" s="116"/>
      <c r="E15" s="449"/>
      <c r="F15" s="352"/>
      <c r="G15" s="4"/>
      <c r="H15" s="5"/>
      <c r="I15" s="4"/>
      <c r="J15" s="5"/>
      <c r="K15" s="4"/>
      <c r="L15" s="5"/>
      <c r="M15" s="4"/>
      <c r="N15" s="5"/>
    </row>
    <row r="16" spans="1:14" ht="15.75" thickBot="1">
      <c r="A16" s="110"/>
      <c r="B16" s="84" t="s">
        <v>114</v>
      </c>
      <c r="C16" s="109"/>
      <c r="D16" s="116"/>
      <c r="E16" s="451"/>
      <c r="F16" s="353"/>
      <c r="G16" s="4"/>
      <c r="H16" s="5"/>
      <c r="I16" s="4"/>
      <c r="J16" s="5"/>
      <c r="K16" s="4"/>
      <c r="L16" s="5"/>
      <c r="M16" s="4"/>
      <c r="N16" s="5"/>
    </row>
    <row r="17" spans="1:14" ht="15">
      <c r="A17" s="110" t="s">
        <v>19</v>
      </c>
      <c r="B17" s="112" t="s">
        <v>103</v>
      </c>
      <c r="C17" s="109"/>
      <c r="D17" s="114"/>
      <c r="E17" s="449"/>
      <c r="F17" s="352"/>
      <c r="G17" s="4"/>
      <c r="H17" s="5"/>
      <c r="I17" s="4"/>
      <c r="J17" s="5"/>
      <c r="K17" s="4"/>
      <c r="L17" s="5"/>
      <c r="M17" s="4"/>
      <c r="N17" s="5"/>
    </row>
    <row r="18" spans="1:14" ht="15.75" thickBot="1">
      <c r="A18" s="110"/>
      <c r="B18" s="84" t="s">
        <v>114</v>
      </c>
      <c r="C18" s="109"/>
      <c r="D18" s="120"/>
      <c r="E18" s="451"/>
      <c r="F18" s="353"/>
      <c r="G18" s="4"/>
      <c r="H18" s="5"/>
      <c r="I18" s="4"/>
      <c r="J18" s="5"/>
      <c r="K18" s="4"/>
      <c r="L18" s="5"/>
      <c r="M18" s="4"/>
      <c r="N18" s="5"/>
    </row>
    <row r="19" spans="1:14" ht="15">
      <c r="A19" s="110" t="s">
        <v>20</v>
      </c>
      <c r="B19" s="112" t="s">
        <v>103</v>
      </c>
      <c r="C19" s="109"/>
      <c r="D19" s="114"/>
      <c r="E19" s="449"/>
      <c r="F19" s="352"/>
      <c r="G19" s="4"/>
      <c r="H19" s="5"/>
      <c r="I19" s="4"/>
      <c r="J19" s="5"/>
      <c r="K19" s="4"/>
      <c r="L19" s="5"/>
      <c r="M19" s="4"/>
      <c r="N19" s="5"/>
    </row>
    <row r="20" spans="1:14" ht="15.75" thickBot="1">
      <c r="A20" s="110"/>
      <c r="B20" s="84" t="s">
        <v>114</v>
      </c>
      <c r="C20" s="109"/>
      <c r="D20" s="120"/>
      <c r="E20" s="451"/>
      <c r="F20" s="353"/>
      <c r="G20" s="4"/>
      <c r="H20" s="5"/>
      <c r="I20" s="4"/>
      <c r="J20" s="5"/>
      <c r="K20" s="4"/>
      <c r="L20" s="5"/>
      <c r="M20" s="4"/>
      <c r="N20" s="5"/>
    </row>
    <row r="21" spans="1:14" ht="15">
      <c r="A21" s="110" t="s">
        <v>21</v>
      </c>
      <c r="B21" s="112" t="s">
        <v>103</v>
      </c>
      <c r="C21" s="109"/>
      <c r="D21" s="114"/>
      <c r="E21" s="449"/>
      <c r="F21" s="352"/>
      <c r="G21" s="4"/>
      <c r="H21" s="5"/>
      <c r="I21" s="4"/>
      <c r="J21" s="5"/>
      <c r="K21" s="4"/>
      <c r="L21" s="5"/>
      <c r="M21" s="4"/>
      <c r="N21" s="5"/>
    </row>
    <row r="22" spans="1:14" ht="15.75" thickBot="1">
      <c r="A22" s="110"/>
      <c r="B22" s="84" t="s">
        <v>114</v>
      </c>
      <c r="C22" s="109"/>
      <c r="D22" s="120"/>
      <c r="E22" s="451"/>
      <c r="F22" s="353"/>
      <c r="G22" s="4"/>
      <c r="H22" s="5"/>
      <c r="I22" s="4"/>
      <c r="J22" s="5"/>
      <c r="K22" s="4"/>
      <c r="L22" s="5"/>
      <c r="M22" s="4"/>
      <c r="N22" s="5"/>
    </row>
    <row r="23" spans="1:14" ht="15">
      <c r="A23" s="110" t="s">
        <v>70</v>
      </c>
      <c r="B23" s="112" t="s">
        <v>103</v>
      </c>
      <c r="C23" s="109"/>
      <c r="D23" s="114"/>
      <c r="E23" s="449"/>
      <c r="F23" s="352"/>
      <c r="G23" s="4"/>
      <c r="H23" s="5"/>
      <c r="I23" s="4"/>
      <c r="J23" s="5"/>
      <c r="K23" s="4"/>
      <c r="L23" s="5"/>
      <c r="M23" s="4"/>
      <c r="N23" s="5"/>
    </row>
    <row r="24" spans="1:14" ht="15.75" thickBot="1">
      <c r="A24" s="110"/>
      <c r="B24" s="84" t="s">
        <v>114</v>
      </c>
      <c r="C24" s="109"/>
      <c r="D24" s="120"/>
      <c r="E24" s="451"/>
      <c r="F24" s="353"/>
      <c r="G24" s="4"/>
      <c r="H24" s="5"/>
      <c r="I24" s="4"/>
      <c r="J24" s="5"/>
      <c r="K24" s="4"/>
      <c r="L24" s="5"/>
      <c r="M24" s="4"/>
      <c r="N24" s="5"/>
    </row>
    <row r="25" spans="1:14" ht="15">
      <c r="A25" s="110" t="s">
        <v>22</v>
      </c>
      <c r="B25" s="112" t="s">
        <v>103</v>
      </c>
      <c r="C25" s="109"/>
      <c r="D25" s="114"/>
      <c r="E25" s="449"/>
      <c r="F25" s="352"/>
      <c r="G25" s="4"/>
      <c r="H25" s="5"/>
      <c r="I25" s="4"/>
      <c r="J25" s="5"/>
      <c r="K25" s="4"/>
      <c r="L25" s="5"/>
      <c r="M25" s="4"/>
      <c r="N25" s="5"/>
    </row>
    <row r="26" spans="1:14" ht="15.75" thickBot="1">
      <c r="A26" s="110"/>
      <c r="B26" s="84" t="s">
        <v>114</v>
      </c>
      <c r="C26" s="109"/>
      <c r="D26" s="120"/>
      <c r="E26" s="451"/>
      <c r="F26" s="353"/>
      <c r="G26" s="4"/>
      <c r="H26" s="5"/>
      <c r="I26" s="4"/>
      <c r="J26" s="5"/>
      <c r="K26" s="4"/>
      <c r="L26" s="5"/>
      <c r="M26" s="4"/>
      <c r="N26" s="5"/>
    </row>
    <row r="27" spans="1:14" ht="15">
      <c r="A27" s="110" t="s">
        <v>23</v>
      </c>
      <c r="B27" s="112" t="s">
        <v>103</v>
      </c>
      <c r="C27" s="109"/>
      <c r="D27" s="116"/>
      <c r="E27" s="449"/>
      <c r="F27" s="352"/>
      <c r="G27" s="4"/>
      <c r="H27" s="5"/>
      <c r="I27" s="4"/>
      <c r="J27" s="5"/>
      <c r="K27" s="4"/>
      <c r="L27" s="5"/>
      <c r="M27" s="4"/>
      <c r="N27" s="5"/>
    </row>
    <row r="28" spans="1:14" ht="15.75" thickBot="1">
      <c r="A28" s="110"/>
      <c r="B28" s="84" t="s">
        <v>114</v>
      </c>
      <c r="C28" s="109"/>
      <c r="D28" s="116"/>
      <c r="E28" s="451"/>
      <c r="F28" s="353"/>
      <c r="G28" s="4"/>
      <c r="H28" s="5"/>
      <c r="I28" s="4"/>
      <c r="J28" s="5"/>
      <c r="K28" s="4"/>
      <c r="L28" s="5"/>
      <c r="M28" s="4"/>
      <c r="N28" s="5"/>
    </row>
    <row r="29" spans="1:14" ht="15">
      <c r="A29" s="110" t="s">
        <v>24</v>
      </c>
      <c r="B29" s="112" t="s">
        <v>103</v>
      </c>
      <c r="C29" s="109"/>
      <c r="D29" s="116"/>
      <c r="E29" s="449"/>
      <c r="F29" s="352"/>
      <c r="G29" s="4"/>
      <c r="H29" s="5"/>
      <c r="I29" s="4"/>
      <c r="J29" s="5"/>
      <c r="K29" s="4"/>
      <c r="L29" s="5"/>
      <c r="M29" s="4"/>
      <c r="N29" s="5"/>
    </row>
    <row r="30" spans="1:14" ht="15.75" thickBot="1">
      <c r="A30" s="110"/>
      <c r="B30" s="84" t="s">
        <v>114</v>
      </c>
      <c r="C30" s="109"/>
      <c r="D30" s="116"/>
      <c r="E30" s="451"/>
      <c r="F30" s="353"/>
      <c r="G30" s="4"/>
      <c r="H30" s="5"/>
      <c r="I30" s="4"/>
      <c r="J30" s="5"/>
      <c r="K30" s="4"/>
      <c r="L30" s="5"/>
      <c r="M30" s="4"/>
      <c r="N30" s="5"/>
    </row>
    <row r="31" spans="1:14" ht="15">
      <c r="A31" s="110" t="s">
        <v>25</v>
      </c>
      <c r="B31" s="112" t="s">
        <v>103</v>
      </c>
      <c r="C31" s="109"/>
      <c r="D31" s="116"/>
      <c r="E31" s="449"/>
      <c r="F31" s="352"/>
      <c r="G31" s="4"/>
      <c r="H31" s="5"/>
      <c r="I31" s="4"/>
      <c r="J31" s="5"/>
      <c r="K31" s="4"/>
      <c r="L31" s="5"/>
      <c r="M31" s="4"/>
      <c r="N31" s="5"/>
    </row>
    <row r="32" spans="1:14" ht="15.75" thickBot="1">
      <c r="A32" s="82"/>
      <c r="B32" s="84" t="s">
        <v>114</v>
      </c>
      <c r="C32" s="106"/>
      <c r="D32" s="116"/>
      <c r="E32" s="451"/>
      <c r="F32" s="353"/>
      <c r="G32" s="14"/>
      <c r="H32" s="15"/>
      <c r="I32" s="14"/>
      <c r="J32" s="15"/>
      <c r="K32" s="14"/>
      <c r="L32" s="15"/>
      <c r="M32" s="14"/>
      <c r="N32" s="15"/>
    </row>
    <row r="33" spans="1:14" ht="15.75" thickBot="1">
      <c r="A33" s="82" t="s">
        <v>26</v>
      </c>
      <c r="B33" s="112" t="s">
        <v>103</v>
      </c>
      <c r="C33" s="106"/>
      <c r="D33" s="116"/>
      <c r="E33" s="491"/>
      <c r="F33" s="493"/>
      <c r="G33" s="14"/>
      <c r="H33" s="15"/>
      <c r="I33" s="14"/>
      <c r="J33" s="15"/>
      <c r="K33" s="14"/>
      <c r="L33" s="15"/>
      <c r="M33" s="14"/>
      <c r="N33" s="15"/>
    </row>
    <row r="34" spans="1:14" ht="13.5" thickBot="1">
      <c r="A34" s="185"/>
      <c r="B34" s="186" t="s">
        <v>114</v>
      </c>
      <c r="C34" s="187"/>
      <c r="D34" s="116"/>
      <c r="E34" s="492"/>
      <c r="F34" s="494"/>
      <c r="G34" s="2"/>
      <c r="H34" s="3"/>
      <c r="I34" s="2"/>
      <c r="J34" s="3"/>
      <c r="K34" s="2"/>
      <c r="L34" s="3"/>
      <c r="M34" s="2"/>
      <c r="N34" s="3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325"/>
      <c r="B36" s="325"/>
      <c r="C36" s="325"/>
      <c r="D36" s="326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25"/>
      <c r="C38" s="325"/>
      <c r="D38" s="325"/>
      <c r="E38" s="326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25"/>
      <c r="C39" s="325"/>
      <c r="D39" s="325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0" customFormat="1" ht="14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="30" customFormat="1" ht="14.25"/>
  </sheetData>
  <mergeCells count="43">
    <mergeCell ref="F31:F32"/>
    <mergeCell ref="F23:F24"/>
    <mergeCell ref="B38:E38"/>
    <mergeCell ref="F25:F26"/>
    <mergeCell ref="F27:F28"/>
    <mergeCell ref="F29:F30"/>
    <mergeCell ref="E33:E34"/>
    <mergeCell ref="F33:F34"/>
    <mergeCell ref="B39:D39"/>
    <mergeCell ref="A36:D36"/>
    <mergeCell ref="E23:E24"/>
    <mergeCell ref="E25:E26"/>
    <mergeCell ref="E27:E28"/>
    <mergeCell ref="E29:E30"/>
    <mergeCell ref="E31:E32"/>
    <mergeCell ref="E11:E12"/>
    <mergeCell ref="E13:E14"/>
    <mergeCell ref="E15:E16"/>
    <mergeCell ref="E21:E22"/>
    <mergeCell ref="E19:E20"/>
    <mergeCell ref="E17:E18"/>
    <mergeCell ref="A6:N7"/>
    <mergeCell ref="A8:A10"/>
    <mergeCell ref="B8:D8"/>
    <mergeCell ref="E8:F8"/>
    <mergeCell ref="G8:N8"/>
    <mergeCell ref="D9:D10"/>
    <mergeCell ref="E9:E10"/>
    <mergeCell ref="B9:C10"/>
    <mergeCell ref="F17:F18"/>
    <mergeCell ref="F13:F14"/>
    <mergeCell ref="F15:F16"/>
    <mergeCell ref="M9:N9"/>
    <mergeCell ref="F21:F22"/>
    <mergeCell ref="I1:K1"/>
    <mergeCell ref="I2:K2"/>
    <mergeCell ref="I3:K3"/>
    <mergeCell ref="F11:F12"/>
    <mergeCell ref="F9:F10"/>
    <mergeCell ref="G9:H9"/>
    <mergeCell ref="I9:J9"/>
    <mergeCell ref="K9:L9"/>
    <mergeCell ref="F19:F20"/>
  </mergeCells>
  <printOptions/>
  <pageMargins left="0.2" right="0.2" top="0.32" bottom="0.82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D14" sqref="D14:D16"/>
    </sheetView>
  </sheetViews>
  <sheetFormatPr defaultColWidth="9.140625" defaultRowHeight="12.75"/>
  <cols>
    <col min="1" max="1" width="16.140625" style="0" customWidth="1"/>
    <col min="2" max="2" width="8.140625" style="0" customWidth="1"/>
    <col min="3" max="3" width="11.57421875" style="0" customWidth="1"/>
    <col min="4" max="4" width="8.00390625" style="0" customWidth="1"/>
    <col min="5" max="5" width="12.28125" style="0" customWidth="1"/>
    <col min="6" max="6" width="5.8515625" style="0" customWidth="1"/>
    <col min="7" max="7" width="12.57421875" style="0" customWidth="1"/>
    <col min="8" max="8" width="13.28125" style="0" customWidth="1"/>
    <col min="9" max="9" width="11.8515625" style="0" customWidth="1"/>
    <col min="10" max="10" width="7.00390625" style="0" customWidth="1"/>
    <col min="11" max="11" width="13.8515625" style="0" customWidth="1"/>
    <col min="12" max="12" width="5.7109375" style="0" customWidth="1"/>
    <col min="13" max="13" width="12.140625" style="0" customWidth="1"/>
    <col min="14" max="14" width="7.28125" style="0" customWidth="1"/>
  </cols>
  <sheetData>
    <row r="1" spans="1:14" s="34" customFormat="1" ht="15">
      <c r="A1" s="29" t="s">
        <v>41</v>
      </c>
      <c r="B1" s="27" t="s">
        <v>51</v>
      </c>
      <c r="C1" s="27"/>
      <c r="D1" s="28"/>
      <c r="E1" s="28">
        <v>50061</v>
      </c>
      <c r="F1" s="28"/>
      <c r="G1" s="28"/>
      <c r="H1" s="28"/>
      <c r="I1" s="436" t="s">
        <v>29</v>
      </c>
      <c r="J1" s="436"/>
      <c r="K1" s="436"/>
      <c r="L1" s="28">
        <v>150</v>
      </c>
      <c r="M1" s="28"/>
      <c r="N1" s="28"/>
    </row>
    <row r="2" spans="1:14" s="34" customFormat="1" ht="15">
      <c r="A2" s="27" t="s">
        <v>1</v>
      </c>
      <c r="B2" s="27" t="s">
        <v>61</v>
      </c>
      <c r="C2" s="27"/>
      <c r="D2" s="28"/>
      <c r="E2" s="28"/>
      <c r="F2" s="28"/>
      <c r="G2" s="28"/>
      <c r="H2" s="28"/>
      <c r="I2" s="436" t="s">
        <v>2</v>
      </c>
      <c r="J2" s="436"/>
      <c r="K2" s="436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36" t="s">
        <v>3</v>
      </c>
      <c r="J3" s="436"/>
      <c r="K3" s="436"/>
      <c r="L3" s="28" t="s">
        <v>49</v>
      </c>
      <c r="M3" s="28"/>
      <c r="N3" s="28"/>
    </row>
    <row r="4" spans="1:14" s="34" customFormat="1" ht="15">
      <c r="A4" s="27" t="s">
        <v>4</v>
      </c>
      <c r="B4" s="27">
        <v>57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62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333" t="s">
        <v>5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5"/>
    </row>
    <row r="7" spans="1:14" ht="13.5" thickBot="1">
      <c r="A7" s="336"/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8"/>
    </row>
    <row r="8" spans="1:14" ht="16.5" thickBot="1" thickTop="1">
      <c r="A8" s="344" t="s">
        <v>6</v>
      </c>
      <c r="B8" s="327" t="s">
        <v>7</v>
      </c>
      <c r="C8" s="306"/>
      <c r="D8" s="328"/>
      <c r="E8" s="327" t="s">
        <v>11</v>
      </c>
      <c r="F8" s="328"/>
      <c r="G8" s="339" t="s">
        <v>15</v>
      </c>
      <c r="H8" s="340"/>
      <c r="I8" s="340"/>
      <c r="J8" s="340"/>
      <c r="K8" s="340"/>
      <c r="L8" s="340"/>
      <c r="M8" s="340"/>
      <c r="N8" s="341"/>
    </row>
    <row r="9" spans="1:14" ht="13.5" thickTop="1">
      <c r="A9" s="345"/>
      <c r="B9" s="329" t="s">
        <v>8</v>
      </c>
      <c r="C9" s="330"/>
      <c r="D9" s="342" t="s">
        <v>9</v>
      </c>
      <c r="E9" s="347" t="s">
        <v>10</v>
      </c>
      <c r="F9" s="342" t="s">
        <v>9</v>
      </c>
      <c r="G9" s="444" t="s">
        <v>27</v>
      </c>
      <c r="H9" s="445"/>
      <c r="I9" s="350" t="s">
        <v>28</v>
      </c>
      <c r="J9" s="351"/>
      <c r="K9" s="350" t="s">
        <v>13</v>
      </c>
      <c r="L9" s="351"/>
      <c r="M9" s="350" t="s">
        <v>14</v>
      </c>
      <c r="N9" s="351"/>
    </row>
    <row r="10" spans="1:14" ht="15" thickBot="1">
      <c r="A10" s="346"/>
      <c r="B10" s="418"/>
      <c r="C10" s="308"/>
      <c r="D10" s="321"/>
      <c r="E10" s="320"/>
      <c r="F10" s="321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35" t="s">
        <v>16</v>
      </c>
      <c r="B11" s="61" t="s">
        <v>95</v>
      </c>
      <c r="C11" s="87">
        <v>800</v>
      </c>
      <c r="D11" s="172">
        <f>9.621*1.075*1.2</f>
        <v>12.41109</v>
      </c>
      <c r="E11" s="347">
        <v>2</v>
      </c>
      <c r="F11" s="342">
        <v>22.54</v>
      </c>
      <c r="G11" s="19"/>
      <c r="H11" s="20"/>
      <c r="I11" s="7"/>
      <c r="J11" s="8"/>
      <c r="K11" s="7"/>
      <c r="L11" s="8"/>
      <c r="M11" s="7"/>
      <c r="N11" s="8"/>
    </row>
    <row r="12" spans="1:14" ht="15" customHeight="1">
      <c r="A12" s="414"/>
      <c r="B12" s="65" t="s">
        <v>96</v>
      </c>
      <c r="C12" s="107">
        <v>341</v>
      </c>
      <c r="D12" s="8">
        <f>4.927*1.075*1.2</f>
        <v>6.355829999999998</v>
      </c>
      <c r="E12" s="416"/>
      <c r="F12" s="343"/>
      <c r="G12" s="23"/>
      <c r="H12" s="24"/>
      <c r="I12" s="7"/>
      <c r="J12" s="8"/>
      <c r="K12" s="7"/>
      <c r="L12" s="8"/>
      <c r="M12" s="7"/>
      <c r="N12" s="8"/>
    </row>
    <row r="13" spans="1:14" ht="15" customHeight="1" thickBot="1">
      <c r="A13" s="414"/>
      <c r="B13" s="65" t="s">
        <v>114</v>
      </c>
      <c r="C13" s="107">
        <v>17.25</v>
      </c>
      <c r="D13" s="174">
        <f>46.514*1.075*1.2</f>
        <v>60.00306</v>
      </c>
      <c r="E13" s="416"/>
      <c r="F13" s="343"/>
      <c r="G13" s="23"/>
      <c r="H13" s="24"/>
      <c r="I13" s="7"/>
      <c r="J13" s="8"/>
      <c r="K13" s="7"/>
      <c r="L13" s="8"/>
      <c r="M13" s="7"/>
      <c r="N13" s="8"/>
    </row>
    <row r="14" spans="1:14" ht="12.75" customHeight="1" thickTop="1">
      <c r="A14" s="413" t="s">
        <v>17</v>
      </c>
      <c r="B14" s="61" t="s">
        <v>95</v>
      </c>
      <c r="C14" s="106">
        <v>530</v>
      </c>
      <c r="D14" s="172">
        <f>9.621*1.075*1.2</f>
        <v>12.41109</v>
      </c>
      <c r="E14" s="415">
        <v>5</v>
      </c>
      <c r="F14" s="352">
        <v>22.54</v>
      </c>
      <c r="G14" s="25"/>
      <c r="H14" s="16"/>
      <c r="I14" s="14"/>
      <c r="J14" s="15"/>
      <c r="K14" s="14"/>
      <c r="L14" s="15"/>
      <c r="M14" s="14"/>
      <c r="N14" s="15"/>
    </row>
    <row r="15" spans="1:14" ht="14.25" customHeight="1">
      <c r="A15" s="414"/>
      <c r="B15" s="65" t="s">
        <v>96</v>
      </c>
      <c r="C15" s="107">
        <v>699</v>
      </c>
      <c r="D15" s="8">
        <f>4.927*1.075*1.2</f>
        <v>6.355829999999998</v>
      </c>
      <c r="E15" s="416"/>
      <c r="F15" s="343"/>
      <c r="G15" s="23"/>
      <c r="H15" s="24"/>
      <c r="I15" s="7"/>
      <c r="J15" s="8"/>
      <c r="K15" s="7"/>
      <c r="L15" s="8"/>
      <c r="M15" s="7"/>
      <c r="N15" s="8"/>
    </row>
    <row r="16" spans="1:14" ht="14.25" customHeight="1" thickBot="1">
      <c r="A16" s="414"/>
      <c r="B16" s="65" t="s">
        <v>114</v>
      </c>
      <c r="C16" s="107">
        <v>17.25</v>
      </c>
      <c r="D16" s="174">
        <f>46.514*1.075*1.2</f>
        <v>60.00306</v>
      </c>
      <c r="E16" s="416"/>
      <c r="F16" s="343"/>
      <c r="G16" s="23"/>
      <c r="H16" s="24"/>
      <c r="I16" s="7"/>
      <c r="J16" s="8"/>
      <c r="K16" s="7"/>
      <c r="L16" s="8"/>
      <c r="M16" s="7"/>
      <c r="N16" s="8"/>
    </row>
    <row r="17" spans="1:14" ht="12.75" customHeight="1" thickTop="1">
      <c r="A17" s="413" t="s">
        <v>18</v>
      </c>
      <c r="B17" s="61" t="s">
        <v>95</v>
      </c>
      <c r="C17" s="204"/>
      <c r="D17" s="172"/>
      <c r="E17" s="415"/>
      <c r="F17" s="352"/>
      <c r="G17" s="25"/>
      <c r="H17" s="16"/>
      <c r="I17" s="14"/>
      <c r="J17" s="15"/>
      <c r="K17" s="14"/>
      <c r="L17" s="15"/>
      <c r="M17" s="14"/>
      <c r="N17" s="15"/>
    </row>
    <row r="18" spans="1:14" ht="14.25" customHeight="1">
      <c r="A18" s="414"/>
      <c r="B18" s="65" t="s">
        <v>96</v>
      </c>
      <c r="C18" s="107"/>
      <c r="D18" s="8"/>
      <c r="E18" s="416"/>
      <c r="F18" s="343"/>
      <c r="G18" s="23"/>
      <c r="H18" s="24"/>
      <c r="I18" s="7"/>
      <c r="J18" s="8"/>
      <c r="K18" s="7"/>
      <c r="L18" s="8"/>
      <c r="M18" s="7"/>
      <c r="N18" s="8"/>
    </row>
    <row r="19" spans="1:14" ht="14.25" customHeight="1" thickBot="1">
      <c r="A19" s="414"/>
      <c r="B19" s="65" t="s">
        <v>114</v>
      </c>
      <c r="C19" s="107"/>
      <c r="D19" s="174"/>
      <c r="E19" s="416"/>
      <c r="F19" s="343"/>
      <c r="G19" s="23"/>
      <c r="H19" s="24"/>
      <c r="I19" s="7"/>
      <c r="J19" s="8"/>
      <c r="K19" s="7"/>
      <c r="L19" s="8"/>
      <c r="M19" s="7"/>
      <c r="N19" s="8"/>
    </row>
    <row r="20" spans="1:14" ht="13.5" thickTop="1">
      <c r="A20" s="413" t="s">
        <v>19</v>
      </c>
      <c r="B20" s="61" t="s">
        <v>95</v>
      </c>
      <c r="C20" s="106"/>
      <c r="D20" s="172"/>
      <c r="E20" s="415"/>
      <c r="F20" s="352"/>
      <c r="G20" s="25"/>
      <c r="H20" s="16"/>
      <c r="I20" s="14"/>
      <c r="J20" s="15"/>
      <c r="K20" s="14"/>
      <c r="L20" s="15"/>
      <c r="M20" s="14"/>
      <c r="N20" s="15"/>
    </row>
    <row r="21" spans="1:14" ht="15" customHeight="1">
      <c r="A21" s="414"/>
      <c r="B21" s="65" t="s">
        <v>96</v>
      </c>
      <c r="C21" s="107"/>
      <c r="D21" s="8"/>
      <c r="E21" s="416"/>
      <c r="F21" s="343"/>
      <c r="G21" s="23"/>
      <c r="H21" s="24"/>
      <c r="I21" s="7"/>
      <c r="J21" s="8"/>
      <c r="K21" s="7"/>
      <c r="L21" s="8"/>
      <c r="M21" s="7"/>
      <c r="N21" s="8"/>
    </row>
    <row r="22" spans="1:14" ht="15" customHeight="1" thickBot="1">
      <c r="A22" s="414"/>
      <c r="B22" s="65" t="s">
        <v>114</v>
      </c>
      <c r="C22" s="107"/>
      <c r="D22" s="174"/>
      <c r="E22" s="416"/>
      <c r="F22" s="343"/>
      <c r="G22" s="23"/>
      <c r="H22" s="24"/>
      <c r="I22" s="7"/>
      <c r="J22" s="8"/>
      <c r="K22" s="7"/>
      <c r="L22" s="8"/>
      <c r="M22" s="7"/>
      <c r="N22" s="8"/>
    </row>
    <row r="23" spans="1:14" ht="13.5" thickTop="1">
      <c r="A23" s="413" t="s">
        <v>20</v>
      </c>
      <c r="B23" s="61" t="s">
        <v>95</v>
      </c>
      <c r="C23" s="106"/>
      <c r="D23" s="172"/>
      <c r="E23" s="415"/>
      <c r="F23" s="352"/>
      <c r="G23" s="25"/>
      <c r="H23" s="16"/>
      <c r="I23" s="14"/>
      <c r="J23" s="15"/>
      <c r="K23" s="14"/>
      <c r="L23" s="15"/>
      <c r="M23" s="14"/>
      <c r="N23" s="15"/>
    </row>
    <row r="24" spans="1:14" ht="15" customHeight="1">
      <c r="A24" s="414"/>
      <c r="B24" s="65" t="s">
        <v>96</v>
      </c>
      <c r="C24" s="107"/>
      <c r="D24" s="8"/>
      <c r="E24" s="416"/>
      <c r="F24" s="343"/>
      <c r="G24" s="23"/>
      <c r="H24" s="24"/>
      <c r="I24" s="7"/>
      <c r="J24" s="8"/>
      <c r="K24" s="7"/>
      <c r="L24" s="8"/>
      <c r="M24" s="7"/>
      <c r="N24" s="8"/>
    </row>
    <row r="25" spans="1:14" ht="15" customHeight="1" thickBot="1">
      <c r="A25" s="414"/>
      <c r="B25" s="65" t="s">
        <v>114</v>
      </c>
      <c r="C25" s="107"/>
      <c r="D25" s="174"/>
      <c r="E25" s="416"/>
      <c r="F25" s="343"/>
      <c r="G25" s="23"/>
      <c r="H25" s="24"/>
      <c r="I25" s="7"/>
      <c r="J25" s="8"/>
      <c r="K25" s="7"/>
      <c r="L25" s="8"/>
      <c r="M25" s="7"/>
      <c r="N25" s="8"/>
    </row>
    <row r="26" spans="1:14" ht="13.5" thickTop="1">
      <c r="A26" s="413" t="s">
        <v>69</v>
      </c>
      <c r="B26" s="61" t="s">
        <v>95</v>
      </c>
      <c r="C26" s="106"/>
      <c r="D26" s="172"/>
      <c r="E26" s="415"/>
      <c r="F26" s="352"/>
      <c r="G26" s="25"/>
      <c r="H26" s="16"/>
      <c r="I26" s="14"/>
      <c r="J26" s="15"/>
      <c r="K26" s="14"/>
      <c r="L26" s="15"/>
      <c r="M26" s="14"/>
      <c r="N26" s="15"/>
    </row>
    <row r="27" spans="1:14" ht="15" customHeight="1">
      <c r="A27" s="414"/>
      <c r="B27" s="65" t="s">
        <v>96</v>
      </c>
      <c r="C27" s="107"/>
      <c r="D27" s="8"/>
      <c r="E27" s="416"/>
      <c r="F27" s="343"/>
      <c r="G27" s="23"/>
      <c r="H27" s="24"/>
      <c r="I27" s="7"/>
      <c r="J27" s="8"/>
      <c r="K27" s="7"/>
      <c r="L27" s="8"/>
      <c r="M27" s="7"/>
      <c r="N27" s="8"/>
    </row>
    <row r="28" spans="1:14" ht="15" customHeight="1" thickBot="1">
      <c r="A28" s="414"/>
      <c r="B28" s="65" t="s">
        <v>114</v>
      </c>
      <c r="C28" s="107"/>
      <c r="D28" s="174"/>
      <c r="E28" s="416"/>
      <c r="F28" s="343"/>
      <c r="G28" s="23"/>
      <c r="H28" s="24"/>
      <c r="I28" s="7"/>
      <c r="J28" s="8"/>
      <c r="K28" s="7"/>
      <c r="L28" s="8"/>
      <c r="M28" s="7"/>
      <c r="N28" s="8"/>
    </row>
    <row r="29" spans="1:14" ht="13.5" thickTop="1">
      <c r="A29" s="413" t="s">
        <v>70</v>
      </c>
      <c r="B29" s="61" t="s">
        <v>95</v>
      </c>
      <c r="C29" s="106"/>
      <c r="D29" s="172"/>
      <c r="E29" s="415"/>
      <c r="F29" s="352"/>
      <c r="G29" s="25"/>
      <c r="H29" s="16"/>
      <c r="I29" s="14"/>
      <c r="J29" s="15"/>
      <c r="K29" s="14"/>
      <c r="L29" s="15"/>
      <c r="M29" s="14"/>
      <c r="N29" s="15"/>
    </row>
    <row r="30" spans="1:14" ht="15" customHeight="1">
      <c r="A30" s="414"/>
      <c r="B30" s="65" t="s">
        <v>96</v>
      </c>
      <c r="C30" s="107"/>
      <c r="D30" s="8"/>
      <c r="E30" s="416"/>
      <c r="F30" s="343"/>
      <c r="G30" s="23"/>
      <c r="H30" s="24"/>
      <c r="I30" s="7"/>
      <c r="J30" s="8"/>
      <c r="K30" s="7"/>
      <c r="L30" s="8"/>
      <c r="M30" s="7"/>
      <c r="N30" s="8"/>
    </row>
    <row r="31" spans="1:14" ht="15" customHeight="1" thickBot="1">
      <c r="A31" s="414"/>
      <c r="B31" s="65" t="s">
        <v>114</v>
      </c>
      <c r="C31" s="107"/>
      <c r="D31" s="174"/>
      <c r="E31" s="416"/>
      <c r="F31" s="343"/>
      <c r="G31" s="23"/>
      <c r="H31" s="24"/>
      <c r="I31" s="7"/>
      <c r="J31" s="8"/>
      <c r="K31" s="7"/>
      <c r="L31" s="8"/>
      <c r="M31" s="7"/>
      <c r="N31" s="8"/>
    </row>
    <row r="32" spans="1:14" ht="13.5" thickTop="1">
      <c r="A32" s="413" t="s">
        <v>22</v>
      </c>
      <c r="B32" s="61" t="s">
        <v>95</v>
      </c>
      <c r="C32" s="106"/>
      <c r="D32" s="172"/>
      <c r="E32" s="415"/>
      <c r="F32" s="352"/>
      <c r="G32" s="21"/>
      <c r="H32" s="22"/>
      <c r="I32" s="21"/>
      <c r="J32" s="22"/>
      <c r="K32" s="21"/>
      <c r="L32" s="22"/>
      <c r="M32" s="21"/>
      <c r="N32" s="22"/>
    </row>
    <row r="33" spans="1:14" ht="15" customHeight="1">
      <c r="A33" s="414"/>
      <c r="B33" s="65" t="s">
        <v>96</v>
      </c>
      <c r="C33" s="107"/>
      <c r="D33" s="8"/>
      <c r="E33" s="416"/>
      <c r="F33" s="343"/>
      <c r="G33" s="21"/>
      <c r="H33" s="22"/>
      <c r="I33" s="21"/>
      <c r="J33" s="22"/>
      <c r="K33" s="21"/>
      <c r="L33" s="22"/>
      <c r="M33" s="21"/>
      <c r="N33" s="22"/>
    </row>
    <row r="34" spans="1:14" ht="15" customHeight="1" thickBot="1">
      <c r="A34" s="414"/>
      <c r="B34" s="65" t="s">
        <v>114</v>
      </c>
      <c r="C34" s="107"/>
      <c r="D34" s="174"/>
      <c r="E34" s="416"/>
      <c r="F34" s="343"/>
      <c r="G34" s="21"/>
      <c r="H34" s="22"/>
      <c r="I34" s="21"/>
      <c r="J34" s="22"/>
      <c r="K34" s="21"/>
      <c r="L34" s="22"/>
      <c r="M34" s="21"/>
      <c r="N34" s="22"/>
    </row>
    <row r="35" spans="1:14" ht="12.75">
      <c r="A35" s="495" t="s">
        <v>23</v>
      </c>
      <c r="B35" s="188" t="s">
        <v>95</v>
      </c>
      <c r="C35" s="113"/>
      <c r="D35" s="172"/>
      <c r="E35" s="498"/>
      <c r="F35" s="500"/>
      <c r="G35" s="111"/>
      <c r="H35" s="5"/>
      <c r="I35" s="4"/>
      <c r="J35" s="5"/>
      <c r="K35" s="4"/>
      <c r="L35" s="5"/>
      <c r="M35" s="4"/>
      <c r="N35" s="5"/>
    </row>
    <row r="36" spans="1:14" ht="15" customHeight="1">
      <c r="A36" s="496"/>
      <c r="B36" s="65" t="s">
        <v>96</v>
      </c>
      <c r="C36" s="107"/>
      <c r="D36" s="8"/>
      <c r="E36" s="416"/>
      <c r="F36" s="462"/>
      <c r="G36" s="111"/>
      <c r="H36" s="5"/>
      <c r="I36" s="4"/>
      <c r="J36" s="5"/>
      <c r="K36" s="4"/>
      <c r="L36" s="5"/>
      <c r="M36" s="4"/>
      <c r="N36" s="5"/>
    </row>
    <row r="37" spans="1:14" ht="15" customHeight="1" thickBot="1">
      <c r="A37" s="497"/>
      <c r="B37" s="189" t="s">
        <v>114</v>
      </c>
      <c r="C37" s="121"/>
      <c r="D37" s="174"/>
      <c r="E37" s="499"/>
      <c r="F37" s="485"/>
      <c r="G37" s="111"/>
      <c r="H37" s="5"/>
      <c r="I37" s="4"/>
      <c r="J37" s="5"/>
      <c r="K37" s="4"/>
      <c r="L37" s="5"/>
      <c r="M37" s="4"/>
      <c r="N37" s="5"/>
    </row>
    <row r="38" spans="1:14" ht="12.75">
      <c r="A38" s="414" t="s">
        <v>24</v>
      </c>
      <c r="B38" s="65" t="s">
        <v>95</v>
      </c>
      <c r="C38" s="107"/>
      <c r="D38" s="172"/>
      <c r="E38" s="416"/>
      <c r="F38" s="343"/>
      <c r="G38" s="4"/>
      <c r="H38" s="5"/>
      <c r="I38" s="4"/>
      <c r="J38" s="5"/>
      <c r="K38" s="4"/>
      <c r="L38" s="5"/>
      <c r="M38" s="4"/>
      <c r="N38" s="5"/>
    </row>
    <row r="39" spans="1:14" ht="15" customHeight="1">
      <c r="A39" s="414"/>
      <c r="B39" s="65" t="s">
        <v>96</v>
      </c>
      <c r="C39" s="107"/>
      <c r="D39" s="8"/>
      <c r="E39" s="416"/>
      <c r="F39" s="343"/>
      <c r="G39" s="4"/>
      <c r="H39" s="5"/>
      <c r="I39" s="4"/>
      <c r="J39" s="5"/>
      <c r="K39" s="4"/>
      <c r="L39" s="5"/>
      <c r="M39" s="4"/>
      <c r="N39" s="5"/>
    </row>
    <row r="40" spans="1:14" ht="15" customHeight="1" thickBot="1">
      <c r="A40" s="414"/>
      <c r="B40" s="65" t="s">
        <v>114</v>
      </c>
      <c r="C40" s="107"/>
      <c r="D40" s="174"/>
      <c r="E40" s="416"/>
      <c r="F40" s="343"/>
      <c r="G40" s="4"/>
      <c r="H40" s="5"/>
      <c r="I40" s="4"/>
      <c r="J40" s="5"/>
      <c r="K40" s="4"/>
      <c r="L40" s="5"/>
      <c r="M40" s="4"/>
      <c r="N40" s="5"/>
    </row>
    <row r="41" spans="1:14" ht="13.5" thickTop="1">
      <c r="A41" s="413" t="s">
        <v>25</v>
      </c>
      <c r="B41" s="61" t="s">
        <v>95</v>
      </c>
      <c r="C41" s="106"/>
      <c r="D41" s="172"/>
      <c r="E41" s="415"/>
      <c r="F41" s="352"/>
      <c r="G41" s="4"/>
      <c r="H41" s="5"/>
      <c r="I41" s="4"/>
      <c r="J41" s="5"/>
      <c r="K41" s="4"/>
      <c r="L41" s="5"/>
      <c r="M41" s="4"/>
      <c r="N41" s="5"/>
    </row>
    <row r="42" spans="1:14" ht="15" customHeight="1">
      <c r="A42" s="414"/>
      <c r="B42" s="65" t="s">
        <v>96</v>
      </c>
      <c r="C42" s="107"/>
      <c r="D42" s="8"/>
      <c r="E42" s="416"/>
      <c r="F42" s="343"/>
      <c r="G42" s="4"/>
      <c r="H42" s="5"/>
      <c r="I42" s="4"/>
      <c r="J42" s="5"/>
      <c r="K42" s="4"/>
      <c r="L42" s="5"/>
      <c r="M42" s="4"/>
      <c r="N42" s="5"/>
    </row>
    <row r="43" spans="1:14" ht="15" customHeight="1" thickBot="1">
      <c r="A43" s="414"/>
      <c r="B43" s="65" t="s">
        <v>114</v>
      </c>
      <c r="C43" s="107"/>
      <c r="D43" s="174"/>
      <c r="E43" s="416"/>
      <c r="F43" s="343"/>
      <c r="G43" s="4"/>
      <c r="H43" s="5"/>
      <c r="I43" s="4"/>
      <c r="J43" s="5"/>
      <c r="K43" s="4"/>
      <c r="L43" s="5"/>
      <c r="M43" s="4"/>
      <c r="N43" s="5"/>
    </row>
    <row r="44" spans="1:14" ht="12.75">
      <c r="A44" s="419" t="s">
        <v>26</v>
      </c>
      <c r="B44" s="171" t="s">
        <v>95</v>
      </c>
      <c r="C44" s="113"/>
      <c r="D44" s="172"/>
      <c r="E44" s="439"/>
      <c r="F44" s="500"/>
      <c r="G44" s="76"/>
      <c r="H44" s="15"/>
      <c r="I44" s="14"/>
      <c r="J44" s="15"/>
      <c r="K44" s="14"/>
      <c r="L44" s="15"/>
      <c r="M44" s="14"/>
      <c r="N44" s="15"/>
    </row>
    <row r="45" spans="1:14" ht="15" customHeight="1">
      <c r="A45" s="420"/>
      <c r="B45" s="161" t="s">
        <v>96</v>
      </c>
      <c r="C45" s="107"/>
      <c r="D45" s="8"/>
      <c r="E45" s="332"/>
      <c r="F45" s="462"/>
      <c r="G45" s="76"/>
      <c r="H45" s="15"/>
      <c r="I45" s="14"/>
      <c r="J45" s="15"/>
      <c r="K45" s="14"/>
      <c r="L45" s="15"/>
      <c r="M45" s="14"/>
      <c r="N45" s="15"/>
    </row>
    <row r="46" spans="1:14" ht="15" customHeight="1" thickBot="1">
      <c r="A46" s="421"/>
      <c r="B46" s="173" t="s">
        <v>114</v>
      </c>
      <c r="C46" s="121"/>
      <c r="D46" s="174"/>
      <c r="E46" s="440"/>
      <c r="F46" s="501"/>
      <c r="G46" s="130"/>
      <c r="H46" s="130"/>
      <c r="I46" s="130"/>
      <c r="J46" s="130"/>
      <c r="K46" s="130"/>
      <c r="L46" s="130"/>
      <c r="M46" s="130"/>
      <c r="N46" s="130"/>
    </row>
    <row r="47" spans="1:14" s="30" customFormat="1" ht="14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s="37" customFormat="1" ht="12.75">
      <c r="A48" s="325" t="s">
        <v>32</v>
      </c>
      <c r="B48" s="325"/>
      <c r="C48" s="325"/>
      <c r="D48" s="326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25" t="s">
        <v>35</v>
      </c>
      <c r="C50" s="325"/>
      <c r="D50" s="325"/>
      <c r="E50" s="326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25" t="s">
        <v>34</v>
      </c>
      <c r="C51" s="325"/>
      <c r="D51" s="325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</sheetData>
  <mergeCells count="55">
    <mergeCell ref="A44:A46"/>
    <mergeCell ref="E44:E46"/>
    <mergeCell ref="F44:F46"/>
    <mergeCell ref="A41:A43"/>
    <mergeCell ref="E41:E43"/>
    <mergeCell ref="F41:F43"/>
    <mergeCell ref="A32:A34"/>
    <mergeCell ref="E32:E34"/>
    <mergeCell ref="F32:F34"/>
    <mergeCell ref="A38:A40"/>
    <mergeCell ref="E38:E40"/>
    <mergeCell ref="F38:F40"/>
    <mergeCell ref="A35:A37"/>
    <mergeCell ref="E35:E37"/>
    <mergeCell ref="F35:F37"/>
    <mergeCell ref="E20:E22"/>
    <mergeCell ref="E26:E28"/>
    <mergeCell ref="F26:F28"/>
    <mergeCell ref="F23:F25"/>
    <mergeCell ref="A26:A28"/>
    <mergeCell ref="A29:A31"/>
    <mergeCell ref="E29:E31"/>
    <mergeCell ref="F29:F31"/>
    <mergeCell ref="B9:C10"/>
    <mergeCell ref="F17:F19"/>
    <mergeCell ref="B50:E50"/>
    <mergeCell ref="B51:D51"/>
    <mergeCell ref="A48:D48"/>
    <mergeCell ref="F20:F22"/>
    <mergeCell ref="A17:A19"/>
    <mergeCell ref="E17:E19"/>
    <mergeCell ref="A23:A25"/>
    <mergeCell ref="E23:E25"/>
    <mergeCell ref="D9:D10"/>
    <mergeCell ref="E9:E10"/>
    <mergeCell ref="F9:F10"/>
    <mergeCell ref="G9:H9"/>
    <mergeCell ref="E11:E13"/>
    <mergeCell ref="E14:E16"/>
    <mergeCell ref="K9:L9"/>
    <mergeCell ref="I9:J9"/>
    <mergeCell ref="I1:K1"/>
    <mergeCell ref="I2:K2"/>
    <mergeCell ref="I3:K3"/>
    <mergeCell ref="A6:N7"/>
    <mergeCell ref="M9:N9"/>
    <mergeCell ref="G8:N8"/>
    <mergeCell ref="A20:A22"/>
    <mergeCell ref="F11:F13"/>
    <mergeCell ref="F14:F16"/>
    <mergeCell ref="A8:A10"/>
    <mergeCell ref="B8:D8"/>
    <mergeCell ref="E8:F8"/>
    <mergeCell ref="A11:A13"/>
    <mergeCell ref="A14:A16"/>
  </mergeCells>
  <printOptions/>
  <pageMargins left="0.1968503937007874" right="0.1968503937007874" top="0.38" bottom="0.5905511811023623" header="0.41" footer="0.31496062992125984"/>
  <pageSetup horizontalDpi="600" verticalDpi="600" orientation="landscape" paperSize="9" r:id="rId1"/>
  <headerFooter alignWithMargins="0">
    <oddFooter>&amp;L&amp;Z&amp;F&amp;R&amp;P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D14" sqref="D14:D16"/>
    </sheetView>
  </sheetViews>
  <sheetFormatPr defaultColWidth="9.140625" defaultRowHeight="12.75"/>
  <cols>
    <col min="1" max="1" width="16.140625" style="0" customWidth="1"/>
    <col min="2" max="2" width="7.57421875" style="0" customWidth="1"/>
    <col min="3" max="3" width="11.00390625" style="0" customWidth="1"/>
    <col min="4" max="4" width="7.421875" style="0" customWidth="1"/>
    <col min="5" max="5" width="12.140625" style="0" customWidth="1"/>
    <col min="6" max="6" width="6.00390625" style="0" customWidth="1"/>
    <col min="7" max="7" width="15.28125" style="0" customWidth="1"/>
    <col min="8" max="8" width="8.57421875" style="0" customWidth="1"/>
    <col min="9" max="9" width="11.7109375" style="0" customWidth="1"/>
    <col min="10" max="10" width="7.28125" style="0" customWidth="1"/>
    <col min="11" max="11" width="13.28125" style="0" customWidth="1"/>
    <col min="12" max="12" width="4.7109375" style="0" customWidth="1"/>
    <col min="13" max="14" width="12.421875" style="0" customWidth="1"/>
  </cols>
  <sheetData>
    <row r="1" spans="1:13" s="34" customFormat="1" ht="15" customHeight="1">
      <c r="A1" s="29" t="s">
        <v>41</v>
      </c>
      <c r="B1" s="27" t="s">
        <v>50</v>
      </c>
      <c r="C1" s="27"/>
      <c r="D1" s="27"/>
      <c r="E1" s="28"/>
      <c r="F1" s="28"/>
      <c r="G1" s="28"/>
      <c r="H1" s="27" t="s">
        <v>29</v>
      </c>
      <c r="I1" s="27"/>
      <c r="J1" s="27"/>
      <c r="K1" s="28">
        <v>879</v>
      </c>
      <c r="L1" s="28"/>
      <c r="M1" s="28"/>
    </row>
    <row r="2" spans="1:13" s="34" customFormat="1" ht="15" customHeight="1">
      <c r="A2" s="27" t="s">
        <v>1</v>
      </c>
      <c r="B2" s="27" t="s">
        <v>64</v>
      </c>
      <c r="C2" s="27"/>
      <c r="D2" s="27"/>
      <c r="E2" s="28"/>
      <c r="F2" s="28"/>
      <c r="G2" s="28"/>
      <c r="H2" s="27" t="s">
        <v>2</v>
      </c>
      <c r="I2" s="27"/>
      <c r="J2" s="27"/>
      <c r="K2" s="28">
        <v>3</v>
      </c>
      <c r="L2" s="28"/>
      <c r="M2" s="28"/>
    </row>
    <row r="3" spans="1:13" s="34" customFormat="1" ht="15" customHeight="1">
      <c r="A3" s="27" t="s">
        <v>0</v>
      </c>
      <c r="B3" s="27" t="s">
        <v>64</v>
      </c>
      <c r="C3" s="27"/>
      <c r="D3" s="27"/>
      <c r="E3" s="28"/>
      <c r="F3" s="28"/>
      <c r="G3" s="28"/>
      <c r="H3" s="27" t="s">
        <v>3</v>
      </c>
      <c r="I3" s="27"/>
      <c r="J3" s="27"/>
      <c r="K3" s="28" t="s">
        <v>49</v>
      </c>
      <c r="L3" s="28"/>
      <c r="M3" s="28"/>
    </row>
    <row r="4" spans="1:14" s="34" customFormat="1" ht="15" customHeight="1">
      <c r="A4" s="27" t="s">
        <v>4</v>
      </c>
      <c r="B4" s="27" t="s">
        <v>65</v>
      </c>
      <c r="C4" s="27"/>
      <c r="D4" s="27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3" ht="15" customHeight="1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66</v>
      </c>
      <c r="L5" s="45"/>
      <c r="M5" s="1"/>
    </row>
    <row r="6" spans="1:14" ht="15" customHeight="1" thickTop="1">
      <c r="A6" s="333" t="s">
        <v>5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5"/>
    </row>
    <row r="7" spans="1:14" ht="15" customHeight="1" thickBot="1">
      <c r="A7" s="336"/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8"/>
    </row>
    <row r="8" spans="1:14" ht="15" customHeight="1" thickBot="1" thickTop="1">
      <c r="A8" s="344" t="s">
        <v>6</v>
      </c>
      <c r="B8" s="327" t="s">
        <v>7</v>
      </c>
      <c r="C8" s="306"/>
      <c r="D8" s="328"/>
      <c r="E8" s="327" t="s">
        <v>11</v>
      </c>
      <c r="F8" s="328"/>
      <c r="G8" s="339" t="s">
        <v>15</v>
      </c>
      <c r="H8" s="340"/>
      <c r="I8" s="340"/>
      <c r="J8" s="340"/>
      <c r="K8" s="340"/>
      <c r="L8" s="340"/>
      <c r="M8" s="340"/>
      <c r="N8" s="341"/>
    </row>
    <row r="9" spans="1:14" ht="15" customHeight="1" thickTop="1">
      <c r="A9" s="345"/>
      <c r="B9" s="329" t="s">
        <v>8</v>
      </c>
      <c r="C9" s="330"/>
      <c r="D9" s="342" t="s">
        <v>9</v>
      </c>
      <c r="E9" s="347" t="s">
        <v>10</v>
      </c>
      <c r="F9" s="342" t="s">
        <v>9</v>
      </c>
      <c r="G9" s="444" t="s">
        <v>27</v>
      </c>
      <c r="H9" s="445"/>
      <c r="I9" s="350" t="s">
        <v>28</v>
      </c>
      <c r="J9" s="351"/>
      <c r="K9" s="350" t="s">
        <v>13</v>
      </c>
      <c r="L9" s="351"/>
      <c r="M9" s="350" t="s">
        <v>14</v>
      </c>
      <c r="N9" s="351"/>
    </row>
    <row r="10" spans="1:14" ht="15" customHeight="1" thickBot="1">
      <c r="A10" s="346"/>
      <c r="B10" s="508"/>
      <c r="C10" s="355"/>
      <c r="D10" s="343"/>
      <c r="E10" s="320"/>
      <c r="F10" s="321"/>
      <c r="G10" s="18" t="s">
        <v>115</v>
      </c>
      <c r="H10" s="3" t="s">
        <v>9</v>
      </c>
      <c r="I10" s="14" t="s">
        <v>12</v>
      </c>
      <c r="J10" s="15" t="s">
        <v>9</v>
      </c>
      <c r="K10" s="14" t="s">
        <v>10</v>
      </c>
      <c r="L10" s="15" t="s">
        <v>9</v>
      </c>
      <c r="M10" s="14" t="s">
        <v>30</v>
      </c>
      <c r="N10" s="15" t="s">
        <v>9</v>
      </c>
    </row>
    <row r="11" spans="1:14" ht="15" customHeight="1" thickTop="1">
      <c r="A11" s="324" t="s">
        <v>16</v>
      </c>
      <c r="B11" s="130" t="s">
        <v>101</v>
      </c>
      <c r="C11" s="142">
        <v>0</v>
      </c>
      <c r="D11" s="130"/>
      <c r="E11" s="88"/>
      <c r="F11" s="6"/>
      <c r="G11" s="9"/>
      <c r="H11" s="140"/>
      <c r="I11" s="458"/>
      <c r="J11" s="458"/>
      <c r="K11" s="130"/>
      <c r="L11" s="130"/>
      <c r="M11" s="130"/>
      <c r="N11" s="130"/>
    </row>
    <row r="12" spans="1:14" ht="15" customHeight="1">
      <c r="A12" s="488"/>
      <c r="B12" s="131" t="s">
        <v>116</v>
      </c>
      <c r="C12" s="131">
        <v>0</v>
      </c>
      <c r="D12" s="130"/>
      <c r="E12" s="85"/>
      <c r="F12" s="8"/>
      <c r="G12" s="12"/>
      <c r="H12" s="139"/>
      <c r="I12" s="459"/>
      <c r="J12" s="459"/>
      <c r="K12" s="130"/>
      <c r="L12" s="130"/>
      <c r="M12" s="130"/>
      <c r="N12" s="130"/>
    </row>
    <row r="13" spans="1:14" ht="15" customHeight="1">
      <c r="A13" s="349"/>
      <c r="B13" s="131" t="s">
        <v>112</v>
      </c>
      <c r="C13" s="131">
        <v>34.5</v>
      </c>
      <c r="D13" s="130">
        <f>46.514*1.075*1.2</f>
        <v>60.00306</v>
      </c>
      <c r="E13" s="86"/>
      <c r="F13" s="22"/>
      <c r="G13" s="12"/>
      <c r="H13" s="139"/>
      <c r="I13" s="460"/>
      <c r="J13" s="460"/>
      <c r="K13" s="130"/>
      <c r="L13" s="130"/>
      <c r="M13" s="130"/>
      <c r="N13" s="130"/>
    </row>
    <row r="14" spans="1:14" ht="15" customHeight="1">
      <c r="A14" s="348" t="s">
        <v>17</v>
      </c>
      <c r="B14" s="130" t="s">
        <v>101</v>
      </c>
      <c r="C14" s="130">
        <v>0</v>
      </c>
      <c r="D14" s="130"/>
      <c r="E14" s="85"/>
      <c r="F14" s="8"/>
      <c r="G14" s="12"/>
      <c r="H14" s="139"/>
      <c r="I14" s="505"/>
      <c r="J14" s="458"/>
      <c r="K14" s="130"/>
      <c r="L14" s="130"/>
      <c r="M14" s="130"/>
      <c r="N14" s="130"/>
    </row>
    <row r="15" spans="1:14" ht="15" customHeight="1">
      <c r="A15" s="488"/>
      <c r="B15" s="130" t="s">
        <v>102</v>
      </c>
      <c r="C15" s="130">
        <v>0</v>
      </c>
      <c r="D15" s="130"/>
      <c r="E15" s="85"/>
      <c r="F15" s="8"/>
      <c r="G15" s="12"/>
      <c r="H15" s="139"/>
      <c r="I15" s="506"/>
      <c r="J15" s="459"/>
      <c r="K15" s="130"/>
      <c r="L15" s="130"/>
      <c r="M15" s="130"/>
      <c r="N15" s="130"/>
    </row>
    <row r="16" spans="1:14" ht="15" customHeight="1">
      <c r="A16" s="349"/>
      <c r="B16" s="130" t="s">
        <v>114</v>
      </c>
      <c r="C16" s="130">
        <v>34.5</v>
      </c>
      <c r="D16" s="130">
        <f>46.514*1.075*1.2</f>
        <v>60.00306</v>
      </c>
      <c r="E16" s="76"/>
      <c r="F16" s="16"/>
      <c r="G16" s="11"/>
      <c r="H16" s="141"/>
      <c r="I16" s="507"/>
      <c r="J16" s="460"/>
      <c r="K16" s="111"/>
      <c r="L16" s="5"/>
      <c r="M16" s="4"/>
      <c r="N16" s="5"/>
    </row>
    <row r="17" spans="1:14" ht="15" customHeight="1">
      <c r="A17" s="348" t="s">
        <v>18</v>
      </c>
      <c r="B17" s="130" t="s">
        <v>101</v>
      </c>
      <c r="C17" s="142"/>
      <c r="D17" s="130"/>
      <c r="E17" s="76"/>
      <c r="F17" s="16"/>
      <c r="G17" s="11"/>
      <c r="H17" s="13"/>
      <c r="I17" s="415"/>
      <c r="J17" s="352"/>
      <c r="K17" s="4"/>
      <c r="L17" s="5"/>
      <c r="M17" s="4"/>
      <c r="N17" s="5"/>
    </row>
    <row r="18" spans="1:14" ht="15" customHeight="1">
      <c r="A18" s="488"/>
      <c r="B18" s="131" t="s">
        <v>102</v>
      </c>
      <c r="C18" s="130"/>
      <c r="D18" s="130"/>
      <c r="E18" s="76"/>
      <c r="F18" s="16"/>
      <c r="G18" s="11"/>
      <c r="H18" s="13"/>
      <c r="I18" s="416"/>
      <c r="J18" s="343"/>
      <c r="K18" s="4"/>
      <c r="L18" s="5"/>
      <c r="M18" s="4"/>
      <c r="N18" s="5"/>
    </row>
    <row r="19" spans="1:14" ht="15" customHeight="1">
      <c r="A19" s="488"/>
      <c r="B19" s="130" t="s">
        <v>114</v>
      </c>
      <c r="C19" s="130"/>
      <c r="D19" s="130"/>
      <c r="E19" s="76"/>
      <c r="F19" s="16"/>
      <c r="G19" s="11"/>
      <c r="H19" s="13"/>
      <c r="I19" s="410"/>
      <c r="J19" s="353"/>
      <c r="K19" s="4"/>
      <c r="L19" s="5"/>
      <c r="M19" s="4"/>
      <c r="N19" s="5"/>
    </row>
    <row r="20" spans="1:14" ht="15" customHeight="1">
      <c r="A20" s="509" t="s">
        <v>19</v>
      </c>
      <c r="B20" s="130" t="s">
        <v>101</v>
      </c>
      <c r="C20" s="109"/>
      <c r="D20" s="130"/>
      <c r="E20" s="111"/>
      <c r="F20" s="5"/>
      <c r="G20" s="4"/>
      <c r="H20" s="5"/>
      <c r="I20" s="415"/>
      <c r="J20" s="352"/>
      <c r="K20" s="4"/>
      <c r="L20" s="5"/>
      <c r="M20" s="4"/>
      <c r="N20" s="5"/>
    </row>
    <row r="21" spans="1:14" ht="15" customHeight="1">
      <c r="A21" s="510"/>
      <c r="B21" s="131" t="s">
        <v>102</v>
      </c>
      <c r="C21" s="109"/>
      <c r="D21" s="130"/>
      <c r="E21" s="111"/>
      <c r="F21" s="5"/>
      <c r="G21" s="4"/>
      <c r="H21" s="5"/>
      <c r="I21" s="416"/>
      <c r="J21" s="343"/>
      <c r="K21" s="4"/>
      <c r="L21" s="5"/>
      <c r="M21" s="4"/>
      <c r="N21" s="5"/>
    </row>
    <row r="22" spans="1:14" ht="15" customHeight="1">
      <c r="A22" s="511"/>
      <c r="B22" s="130" t="s">
        <v>114</v>
      </c>
      <c r="C22" s="109"/>
      <c r="D22" s="130"/>
      <c r="E22" s="111"/>
      <c r="F22" s="5"/>
      <c r="G22" s="4"/>
      <c r="H22" s="5"/>
      <c r="I22" s="410"/>
      <c r="J22" s="353"/>
      <c r="K22" s="4"/>
      <c r="L22" s="5"/>
      <c r="M22" s="4"/>
      <c r="N22" s="5"/>
    </row>
    <row r="23" spans="1:14" ht="15" customHeight="1">
      <c r="A23" s="509" t="s">
        <v>20</v>
      </c>
      <c r="B23" s="130" t="s">
        <v>101</v>
      </c>
      <c r="C23" s="109"/>
      <c r="D23" s="130"/>
      <c r="E23" s="111"/>
      <c r="F23" s="5"/>
      <c r="G23" s="4"/>
      <c r="H23" s="5"/>
      <c r="I23" s="415"/>
      <c r="J23" s="352"/>
      <c r="K23" s="4"/>
      <c r="L23" s="5"/>
      <c r="M23" s="4"/>
      <c r="N23" s="5"/>
    </row>
    <row r="24" spans="1:14" ht="15" customHeight="1">
      <c r="A24" s="510"/>
      <c r="B24" s="131" t="s">
        <v>102</v>
      </c>
      <c r="C24" s="109"/>
      <c r="D24" s="130"/>
      <c r="E24" s="111"/>
      <c r="F24" s="5"/>
      <c r="G24" s="4"/>
      <c r="H24" s="5"/>
      <c r="I24" s="416"/>
      <c r="J24" s="343"/>
      <c r="K24" s="4"/>
      <c r="L24" s="5"/>
      <c r="M24" s="4"/>
      <c r="N24" s="5"/>
    </row>
    <row r="25" spans="1:14" ht="15" customHeight="1">
      <c r="A25" s="511"/>
      <c r="B25" s="130" t="s">
        <v>114</v>
      </c>
      <c r="C25" s="109"/>
      <c r="D25" s="130"/>
      <c r="E25" s="111"/>
      <c r="F25" s="5"/>
      <c r="G25" s="4"/>
      <c r="H25" s="5"/>
      <c r="I25" s="410"/>
      <c r="J25" s="353"/>
      <c r="K25" s="4"/>
      <c r="L25" s="5"/>
      <c r="M25" s="4"/>
      <c r="N25" s="5"/>
    </row>
    <row r="26" spans="1:14" ht="15" customHeight="1">
      <c r="A26" s="509" t="s">
        <v>21</v>
      </c>
      <c r="B26" s="130" t="s">
        <v>101</v>
      </c>
      <c r="C26" s="109"/>
      <c r="D26" s="130"/>
      <c r="E26" s="111"/>
      <c r="F26" s="5"/>
      <c r="G26" s="4"/>
      <c r="H26" s="5"/>
      <c r="I26" s="415"/>
      <c r="J26" s="352"/>
      <c r="K26" s="4"/>
      <c r="L26" s="5"/>
      <c r="M26" s="4"/>
      <c r="N26" s="5"/>
    </row>
    <row r="27" spans="1:14" ht="15" customHeight="1">
      <c r="A27" s="510"/>
      <c r="B27" s="131" t="s">
        <v>102</v>
      </c>
      <c r="C27" s="109"/>
      <c r="D27" s="130"/>
      <c r="E27" s="111"/>
      <c r="F27" s="5"/>
      <c r="G27" s="4"/>
      <c r="H27" s="5"/>
      <c r="I27" s="416"/>
      <c r="J27" s="343"/>
      <c r="K27" s="4"/>
      <c r="L27" s="5"/>
      <c r="M27" s="4"/>
      <c r="N27" s="5"/>
    </row>
    <row r="28" spans="1:14" ht="15" customHeight="1">
      <c r="A28" s="511"/>
      <c r="B28" s="130" t="s">
        <v>114</v>
      </c>
      <c r="C28" s="109"/>
      <c r="D28" s="130"/>
      <c r="E28" s="111"/>
      <c r="F28" s="5"/>
      <c r="G28" s="4"/>
      <c r="H28" s="5"/>
      <c r="I28" s="410"/>
      <c r="J28" s="353"/>
      <c r="K28" s="4"/>
      <c r="L28" s="5"/>
      <c r="M28" s="4"/>
      <c r="N28" s="5"/>
    </row>
    <row r="29" spans="1:14" ht="15" customHeight="1">
      <c r="A29" s="509" t="s">
        <v>70</v>
      </c>
      <c r="B29" s="130" t="s">
        <v>101</v>
      </c>
      <c r="C29" s="109"/>
      <c r="D29" s="130"/>
      <c r="E29" s="111"/>
      <c r="F29" s="5"/>
      <c r="G29" s="4"/>
      <c r="H29" s="5"/>
      <c r="I29" s="415"/>
      <c r="J29" s="352"/>
      <c r="K29" s="4"/>
      <c r="L29" s="5"/>
      <c r="M29" s="4"/>
      <c r="N29" s="5"/>
    </row>
    <row r="30" spans="1:14" ht="15" customHeight="1">
      <c r="A30" s="510"/>
      <c r="B30" s="131" t="s">
        <v>102</v>
      </c>
      <c r="C30" s="109"/>
      <c r="D30" s="130"/>
      <c r="E30" s="111"/>
      <c r="F30" s="5"/>
      <c r="G30" s="4"/>
      <c r="H30" s="5"/>
      <c r="I30" s="416"/>
      <c r="J30" s="343"/>
      <c r="K30" s="4"/>
      <c r="L30" s="5"/>
      <c r="M30" s="4"/>
      <c r="N30" s="5"/>
    </row>
    <row r="31" spans="1:14" ht="15" customHeight="1">
      <c r="A31" s="511"/>
      <c r="B31" s="130" t="s">
        <v>114</v>
      </c>
      <c r="C31" s="109"/>
      <c r="D31" s="130"/>
      <c r="E31" s="111"/>
      <c r="F31" s="5"/>
      <c r="G31" s="4"/>
      <c r="H31" s="5"/>
      <c r="I31" s="410"/>
      <c r="J31" s="353"/>
      <c r="K31" s="4"/>
      <c r="L31" s="5"/>
      <c r="M31" s="4"/>
      <c r="N31" s="5"/>
    </row>
    <row r="32" spans="1:14" ht="15" customHeight="1">
      <c r="A32" s="509" t="s">
        <v>22</v>
      </c>
      <c r="B32" s="130" t="s">
        <v>101</v>
      </c>
      <c r="C32" s="219"/>
      <c r="D32" s="130"/>
      <c r="E32" s="111"/>
      <c r="F32" s="5"/>
      <c r="G32" s="4"/>
      <c r="H32" s="5"/>
      <c r="I32" s="415"/>
      <c r="J32" s="352"/>
      <c r="K32" s="4"/>
      <c r="L32" s="5"/>
      <c r="M32" s="4"/>
      <c r="N32" s="5"/>
    </row>
    <row r="33" spans="1:14" ht="15" customHeight="1">
      <c r="A33" s="510"/>
      <c r="B33" s="131" t="s">
        <v>102</v>
      </c>
      <c r="C33" s="109"/>
      <c r="D33" s="130"/>
      <c r="E33" s="111"/>
      <c r="F33" s="5"/>
      <c r="G33" s="4"/>
      <c r="H33" s="5"/>
      <c r="I33" s="416"/>
      <c r="J33" s="343"/>
      <c r="K33" s="4"/>
      <c r="L33" s="5"/>
      <c r="M33" s="4"/>
      <c r="N33" s="5"/>
    </row>
    <row r="34" spans="1:14" ht="15" customHeight="1">
      <c r="A34" s="511"/>
      <c r="B34" s="130" t="s">
        <v>114</v>
      </c>
      <c r="C34" s="109"/>
      <c r="D34" s="130"/>
      <c r="E34" s="111"/>
      <c r="F34" s="5"/>
      <c r="G34" s="4"/>
      <c r="H34" s="5"/>
      <c r="I34" s="410"/>
      <c r="J34" s="353"/>
      <c r="K34" s="4"/>
      <c r="L34" s="5"/>
      <c r="M34" s="4"/>
      <c r="N34" s="5"/>
    </row>
    <row r="35" spans="1:14" ht="15" customHeight="1">
      <c r="A35" s="348" t="s">
        <v>23</v>
      </c>
      <c r="B35" s="130" t="s">
        <v>101</v>
      </c>
      <c r="C35" s="130"/>
      <c r="D35" s="130"/>
      <c r="E35" s="111"/>
      <c r="F35" s="5"/>
      <c r="G35" s="4"/>
      <c r="H35" s="5"/>
      <c r="I35" s="415"/>
      <c r="J35" s="352"/>
      <c r="K35" s="4"/>
      <c r="L35" s="5"/>
      <c r="M35" s="4"/>
      <c r="N35" s="5"/>
    </row>
    <row r="36" spans="1:14" ht="15" customHeight="1">
      <c r="A36" s="488"/>
      <c r="B36" s="131" t="s">
        <v>102</v>
      </c>
      <c r="C36" s="130"/>
      <c r="D36" s="130"/>
      <c r="E36" s="111"/>
      <c r="F36" s="5"/>
      <c r="G36" s="4"/>
      <c r="H36" s="5"/>
      <c r="I36" s="416"/>
      <c r="J36" s="343"/>
      <c r="K36" s="4"/>
      <c r="L36" s="5"/>
      <c r="M36" s="4"/>
      <c r="N36" s="5"/>
    </row>
    <row r="37" spans="1:14" ht="15" customHeight="1">
      <c r="A37" s="349"/>
      <c r="B37" s="130" t="s">
        <v>114</v>
      </c>
      <c r="C37" s="130"/>
      <c r="D37" s="130"/>
      <c r="E37" s="111"/>
      <c r="F37" s="5"/>
      <c r="G37" s="4"/>
      <c r="H37" s="5"/>
      <c r="I37" s="410"/>
      <c r="J37" s="353"/>
      <c r="K37" s="4"/>
      <c r="L37" s="5"/>
      <c r="M37" s="4"/>
      <c r="N37" s="5"/>
    </row>
    <row r="38" spans="1:14" ht="15" customHeight="1">
      <c r="A38" s="348" t="s">
        <v>24</v>
      </c>
      <c r="B38" s="130" t="s">
        <v>101</v>
      </c>
      <c r="C38" s="142"/>
      <c r="D38" s="130"/>
      <c r="E38" s="111"/>
      <c r="F38" s="5"/>
      <c r="G38" s="4"/>
      <c r="H38" s="5"/>
      <c r="I38" s="502"/>
      <c r="J38" s="458"/>
      <c r="K38" s="4"/>
      <c r="L38" s="5"/>
      <c r="M38" s="4"/>
      <c r="N38" s="5"/>
    </row>
    <row r="39" spans="1:14" ht="15" customHeight="1">
      <c r="A39" s="488"/>
      <c r="B39" s="131" t="s">
        <v>102</v>
      </c>
      <c r="C39" s="142"/>
      <c r="D39" s="130"/>
      <c r="E39" s="111"/>
      <c r="F39" s="5"/>
      <c r="G39" s="4"/>
      <c r="H39" s="5"/>
      <c r="I39" s="503"/>
      <c r="J39" s="459"/>
      <c r="K39" s="4"/>
      <c r="L39" s="5"/>
      <c r="M39" s="4"/>
      <c r="N39" s="5"/>
    </row>
    <row r="40" spans="1:14" ht="15" customHeight="1">
      <c r="A40" s="349"/>
      <c r="B40" s="130" t="s">
        <v>114</v>
      </c>
      <c r="C40" s="130"/>
      <c r="D40" s="130"/>
      <c r="E40" s="111"/>
      <c r="F40" s="5"/>
      <c r="G40" s="4"/>
      <c r="H40" s="5"/>
      <c r="I40" s="504"/>
      <c r="J40" s="460"/>
      <c r="K40" s="4"/>
      <c r="L40" s="5"/>
      <c r="M40" s="4"/>
      <c r="N40" s="5"/>
    </row>
    <row r="41" spans="1:14" ht="15" customHeight="1">
      <c r="A41" s="348" t="s">
        <v>25</v>
      </c>
      <c r="B41" s="130" t="s">
        <v>101</v>
      </c>
      <c r="C41" s="130"/>
      <c r="D41" s="130"/>
      <c r="E41" s="111"/>
      <c r="F41" s="5"/>
      <c r="G41" s="4"/>
      <c r="H41" s="5"/>
      <c r="I41" s="415"/>
      <c r="J41" s="352"/>
      <c r="K41" s="4"/>
      <c r="L41" s="5"/>
      <c r="M41" s="4"/>
      <c r="N41" s="5"/>
    </row>
    <row r="42" spans="1:14" ht="15" customHeight="1">
      <c r="A42" s="488"/>
      <c r="B42" s="131" t="s">
        <v>102</v>
      </c>
      <c r="C42" s="130"/>
      <c r="D42" s="130"/>
      <c r="E42" s="111"/>
      <c r="F42" s="5"/>
      <c r="G42" s="4"/>
      <c r="H42" s="5"/>
      <c r="I42" s="416"/>
      <c r="J42" s="343"/>
      <c r="K42" s="4"/>
      <c r="L42" s="5"/>
      <c r="M42" s="4"/>
      <c r="N42" s="5"/>
    </row>
    <row r="43" spans="1:14" ht="15" customHeight="1">
      <c r="A43" s="349"/>
      <c r="B43" s="130" t="s">
        <v>114</v>
      </c>
      <c r="C43" s="130"/>
      <c r="D43" s="130"/>
      <c r="E43" s="111"/>
      <c r="F43" s="5"/>
      <c r="G43" s="4"/>
      <c r="H43" s="5"/>
      <c r="I43" s="410"/>
      <c r="J43" s="353"/>
      <c r="K43" s="4"/>
      <c r="L43" s="5"/>
      <c r="M43" s="4"/>
      <c r="N43" s="5"/>
    </row>
    <row r="44" spans="1:14" ht="15" customHeight="1">
      <c r="A44" s="348" t="s">
        <v>26</v>
      </c>
      <c r="B44" s="130" t="s">
        <v>101</v>
      </c>
      <c r="C44" s="142"/>
      <c r="D44" s="130"/>
      <c r="E44" s="76"/>
      <c r="F44" s="15"/>
      <c r="G44" s="14"/>
      <c r="H44" s="15"/>
      <c r="I44" s="415"/>
      <c r="J44" s="352"/>
      <c r="K44" s="14"/>
      <c r="L44" s="15"/>
      <c r="M44" s="14"/>
      <c r="N44" s="15"/>
    </row>
    <row r="45" spans="1:14" ht="15" customHeight="1">
      <c r="A45" s="488"/>
      <c r="B45" s="131" t="s">
        <v>102</v>
      </c>
      <c r="C45" s="142"/>
      <c r="D45" s="130"/>
      <c r="E45" s="76"/>
      <c r="F45" s="15"/>
      <c r="G45" s="14"/>
      <c r="H45" s="15"/>
      <c r="I45" s="416"/>
      <c r="J45" s="343"/>
      <c r="K45" s="14"/>
      <c r="L45" s="15"/>
      <c r="M45" s="14"/>
      <c r="N45" s="15"/>
    </row>
    <row r="46" spans="1:14" ht="15" customHeight="1" thickBot="1">
      <c r="A46" s="307"/>
      <c r="B46" s="130" t="s">
        <v>114</v>
      </c>
      <c r="C46" s="130"/>
      <c r="D46" s="130"/>
      <c r="E46" s="75"/>
      <c r="F46" s="3"/>
      <c r="G46" s="2"/>
      <c r="H46" s="3"/>
      <c r="I46" s="320"/>
      <c r="J46" s="321"/>
      <c r="K46" s="2"/>
      <c r="L46" s="3"/>
      <c r="M46" s="2"/>
      <c r="N46" s="3"/>
    </row>
    <row r="47" spans="1:14" ht="13.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</sheetData>
  <mergeCells count="49">
    <mergeCell ref="A26:A28"/>
    <mergeCell ref="A29:A31"/>
    <mergeCell ref="A32:A34"/>
    <mergeCell ref="A14:A16"/>
    <mergeCell ref="A17:A19"/>
    <mergeCell ref="A20:A22"/>
    <mergeCell ref="A23:A25"/>
    <mergeCell ref="M9:N9"/>
    <mergeCell ref="A6:N7"/>
    <mergeCell ref="A8:A10"/>
    <mergeCell ref="B8:D8"/>
    <mergeCell ref="E8:F8"/>
    <mergeCell ref="G8:N8"/>
    <mergeCell ref="D9:D10"/>
    <mergeCell ref="E9:E10"/>
    <mergeCell ref="A35:A37"/>
    <mergeCell ref="A38:A40"/>
    <mergeCell ref="A41:A43"/>
    <mergeCell ref="A44:A46"/>
    <mergeCell ref="A11:A13"/>
    <mergeCell ref="I9:J9"/>
    <mergeCell ref="K9:L9"/>
    <mergeCell ref="F9:F10"/>
    <mergeCell ref="G9:H9"/>
    <mergeCell ref="B9:C10"/>
    <mergeCell ref="I20:I22"/>
    <mergeCell ref="J20:J22"/>
    <mergeCell ref="I11:I13"/>
    <mergeCell ref="J11:J13"/>
    <mergeCell ref="I14:I16"/>
    <mergeCell ref="J14:J16"/>
    <mergeCell ref="I17:I19"/>
    <mergeCell ref="J17:J19"/>
    <mergeCell ref="I23:I25"/>
    <mergeCell ref="J23:J25"/>
    <mergeCell ref="I26:I28"/>
    <mergeCell ref="J26:J28"/>
    <mergeCell ref="I29:I31"/>
    <mergeCell ref="J29:J31"/>
    <mergeCell ref="I32:I34"/>
    <mergeCell ref="I35:I37"/>
    <mergeCell ref="I38:I40"/>
    <mergeCell ref="I41:I43"/>
    <mergeCell ref="I44:I46"/>
    <mergeCell ref="J32:J34"/>
    <mergeCell ref="J35:J37"/>
    <mergeCell ref="J38:J40"/>
    <mergeCell ref="J41:J43"/>
    <mergeCell ref="J44:J46"/>
  </mergeCells>
  <printOptions/>
  <pageMargins left="0.23" right="0.2" top="0.38" bottom="0.49" header="0.5" footer="0.25"/>
  <pageSetup horizontalDpi="600" verticalDpi="600" orientation="landscape" paperSize="9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O20" sqref="O20"/>
    </sheetView>
  </sheetViews>
  <sheetFormatPr defaultColWidth="9.140625" defaultRowHeight="12.75"/>
  <cols>
    <col min="1" max="1" width="14.421875" style="0" bestFit="1" customWidth="1"/>
    <col min="2" max="2" width="5.140625" style="0" customWidth="1"/>
    <col min="3" max="3" width="25.00390625" style="0" customWidth="1"/>
  </cols>
  <sheetData>
    <row r="1" spans="1:3" ht="12.75">
      <c r="A1" t="s">
        <v>89</v>
      </c>
      <c r="C1" t="s">
        <v>72</v>
      </c>
    </row>
    <row r="2" spans="1:3" ht="12.75">
      <c r="A2" t="s">
        <v>73</v>
      </c>
      <c r="C2" t="s">
        <v>74</v>
      </c>
    </row>
    <row r="3" spans="1:3" ht="12.75">
      <c r="A3" t="s">
        <v>75</v>
      </c>
      <c r="C3" t="s">
        <v>76</v>
      </c>
    </row>
    <row r="4" spans="1:3" ht="12.75">
      <c r="A4" t="s">
        <v>77</v>
      </c>
      <c r="C4" t="s">
        <v>78</v>
      </c>
    </row>
    <row r="5" spans="1:3" ht="12.75">
      <c r="A5" t="s">
        <v>79</v>
      </c>
      <c r="C5" t="s">
        <v>80</v>
      </c>
    </row>
    <row r="6" spans="1:3" ht="12.75">
      <c r="A6" t="s">
        <v>81</v>
      </c>
      <c r="C6" t="s">
        <v>82</v>
      </c>
    </row>
    <row r="7" spans="1:3" ht="12.75">
      <c r="A7" t="s">
        <v>83</v>
      </c>
      <c r="C7" t="s">
        <v>84</v>
      </c>
    </row>
    <row r="8" spans="1:3" ht="12.75">
      <c r="A8" t="s">
        <v>85</v>
      </c>
      <c r="C8" t="s">
        <v>90</v>
      </c>
    </row>
    <row r="9" spans="1:3" ht="12.75">
      <c r="A9" t="s">
        <v>71</v>
      </c>
      <c r="C9" t="s">
        <v>86</v>
      </c>
    </row>
    <row r="10" spans="1:3" ht="12.75">
      <c r="A10" t="s">
        <v>87</v>
      </c>
      <c r="C10" t="s">
        <v>88</v>
      </c>
    </row>
    <row r="11" spans="1:3" ht="12.75">
      <c r="A11" t="s">
        <v>91</v>
      </c>
      <c r="C11" t="s">
        <v>92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D14" sqref="D14:D16"/>
    </sheetView>
  </sheetViews>
  <sheetFormatPr defaultColWidth="9.140625" defaultRowHeight="24.75" customHeight="1"/>
  <cols>
    <col min="1" max="1" width="16.140625" style="1" customWidth="1"/>
    <col min="2" max="2" width="6.57421875" style="1" customWidth="1"/>
    <col min="3" max="3" width="10.00390625" style="1" customWidth="1"/>
    <col min="4" max="4" width="7.7109375" style="1" customWidth="1"/>
    <col min="5" max="5" width="16.28125" style="1" customWidth="1"/>
    <col min="6" max="6" width="6.140625" style="1" customWidth="1"/>
    <col min="7" max="7" width="10.57421875" style="1" customWidth="1"/>
    <col min="8" max="8" width="14.57421875" style="1" customWidth="1"/>
    <col min="9" max="9" width="11.140625" style="1" customWidth="1"/>
    <col min="10" max="10" width="5.7109375" style="1" customWidth="1"/>
    <col min="11" max="11" width="10.7109375" style="1" customWidth="1"/>
    <col min="12" max="12" width="6.421875" style="1" customWidth="1"/>
    <col min="13" max="13" width="10.00390625" style="1" customWidth="1"/>
    <col min="14" max="14" width="6.28125" style="1" customWidth="1"/>
    <col min="15" max="16384" width="9.140625" style="1" customWidth="1"/>
  </cols>
  <sheetData>
    <row r="1" spans="1:15" ht="15.75" customHeight="1">
      <c r="A1" s="39" t="s">
        <v>41</v>
      </c>
      <c r="B1" s="40" t="s">
        <v>104</v>
      </c>
      <c r="C1" s="40"/>
      <c r="D1" s="41"/>
      <c r="E1" s="41"/>
      <c r="F1" s="41">
        <v>51131</v>
      </c>
      <c r="G1" s="41"/>
      <c r="H1" s="39" t="s">
        <v>29</v>
      </c>
      <c r="I1" s="39"/>
      <c r="J1" s="39"/>
      <c r="K1" s="41">
        <v>1104</v>
      </c>
      <c r="M1" s="41"/>
      <c r="N1" s="41"/>
      <c r="O1" s="42"/>
    </row>
    <row r="2" spans="1:15" ht="13.5" customHeight="1">
      <c r="A2" s="40" t="s">
        <v>1</v>
      </c>
      <c r="B2" s="40" t="s">
        <v>106</v>
      </c>
      <c r="C2" s="40"/>
      <c r="D2" s="41"/>
      <c r="E2" s="41"/>
      <c r="F2" s="41">
        <v>51130</v>
      </c>
      <c r="G2" s="41"/>
      <c r="H2" s="40" t="s">
        <v>2</v>
      </c>
      <c r="I2" s="40"/>
      <c r="J2" s="40"/>
      <c r="K2" s="41">
        <v>7</v>
      </c>
      <c r="M2" s="41"/>
      <c r="N2" s="41"/>
      <c r="O2" s="42"/>
    </row>
    <row r="3" spans="1:15" ht="12.75" customHeight="1">
      <c r="A3" s="40" t="s">
        <v>0</v>
      </c>
      <c r="B3" s="40" t="s">
        <v>38</v>
      </c>
      <c r="C3" s="40"/>
      <c r="D3" s="41"/>
      <c r="E3" s="41"/>
      <c r="F3" s="41"/>
      <c r="G3" s="41"/>
      <c r="H3" s="40" t="s">
        <v>3</v>
      </c>
      <c r="I3" s="40"/>
      <c r="J3" s="40"/>
      <c r="K3" s="41">
        <v>2</v>
      </c>
      <c r="M3" s="41"/>
      <c r="N3" s="41"/>
      <c r="O3" s="42"/>
    </row>
    <row r="4" spans="1:15" ht="12.75" customHeight="1">
      <c r="A4" s="40" t="s">
        <v>4</v>
      </c>
      <c r="B4" s="40">
        <v>195</v>
      </c>
      <c r="C4" s="40"/>
      <c r="D4" s="41"/>
      <c r="E4" s="41"/>
      <c r="F4" s="41"/>
      <c r="G4" s="41"/>
      <c r="H4" s="40" t="s">
        <v>31</v>
      </c>
      <c r="I4" s="40"/>
      <c r="J4" s="40"/>
      <c r="K4" s="40" t="s">
        <v>63</v>
      </c>
      <c r="M4" s="41"/>
      <c r="N4" s="41"/>
      <c r="O4" s="41"/>
    </row>
    <row r="5" spans="1:15" ht="15.75" customHeight="1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 t="s">
        <v>66</v>
      </c>
      <c r="M5" s="42"/>
      <c r="N5" s="42"/>
      <c r="O5" s="42"/>
    </row>
    <row r="6" spans="1:15" ht="9.75" customHeight="1" thickTop="1">
      <c r="A6" s="303" t="s">
        <v>5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5"/>
      <c r="O6" s="42"/>
    </row>
    <row r="7" spans="1:15" ht="9.75" customHeight="1" thickBot="1">
      <c r="A7" s="281"/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3"/>
      <c r="O7" s="42"/>
    </row>
    <row r="8" spans="1:15" ht="15" customHeight="1" thickBot="1" thickTop="1">
      <c r="A8" s="284" t="s">
        <v>6</v>
      </c>
      <c r="B8" s="287" t="s">
        <v>7</v>
      </c>
      <c r="C8" s="288"/>
      <c r="D8" s="289"/>
      <c r="E8" s="287" t="s">
        <v>11</v>
      </c>
      <c r="F8" s="289"/>
      <c r="G8" s="293" t="s">
        <v>15</v>
      </c>
      <c r="H8" s="290"/>
      <c r="I8" s="290"/>
      <c r="J8" s="290"/>
      <c r="K8" s="290"/>
      <c r="L8" s="290"/>
      <c r="M8" s="290"/>
      <c r="N8" s="317"/>
      <c r="O8" s="42"/>
    </row>
    <row r="9" spans="1:15" ht="15" customHeight="1" thickTop="1">
      <c r="A9" s="285"/>
      <c r="B9" s="299" t="s">
        <v>8</v>
      </c>
      <c r="C9" s="300"/>
      <c r="D9" s="291" t="s">
        <v>9</v>
      </c>
      <c r="E9" s="292" t="s">
        <v>67</v>
      </c>
      <c r="F9" s="291" t="s">
        <v>9</v>
      </c>
      <c r="G9" s="301" t="s">
        <v>27</v>
      </c>
      <c r="H9" s="302"/>
      <c r="I9" s="301" t="s">
        <v>28</v>
      </c>
      <c r="J9" s="302"/>
      <c r="K9" s="301" t="s">
        <v>13</v>
      </c>
      <c r="L9" s="302"/>
      <c r="M9" s="301" t="s">
        <v>14</v>
      </c>
      <c r="N9" s="302"/>
      <c r="O9" s="42"/>
    </row>
    <row r="10" spans="1:15" ht="15" customHeight="1" thickBot="1">
      <c r="A10" s="286"/>
      <c r="B10" s="297"/>
      <c r="C10" s="294"/>
      <c r="D10" s="318"/>
      <c r="E10" s="274"/>
      <c r="F10" s="275"/>
      <c r="G10" s="18" t="s">
        <v>115</v>
      </c>
      <c r="H10" s="46" t="s">
        <v>9</v>
      </c>
      <c r="I10" s="47" t="s">
        <v>12</v>
      </c>
      <c r="J10" s="46" t="s">
        <v>9</v>
      </c>
      <c r="K10" s="47" t="s">
        <v>97</v>
      </c>
      <c r="L10" s="46" t="s">
        <v>9</v>
      </c>
      <c r="M10" s="47" t="s">
        <v>98</v>
      </c>
      <c r="N10" s="46" t="s">
        <v>9</v>
      </c>
      <c r="O10" s="42"/>
    </row>
    <row r="11" spans="1:15" ht="12.75" customHeight="1" thickTop="1">
      <c r="A11" s="299" t="s">
        <v>16</v>
      </c>
      <c r="B11" s="145" t="s">
        <v>95</v>
      </c>
      <c r="C11" s="212">
        <v>1760</v>
      </c>
      <c r="D11" s="234">
        <f>8.716*1.075*1.2</f>
        <v>11.243639999999997</v>
      </c>
      <c r="E11" s="300">
        <f>45+2</f>
        <v>47</v>
      </c>
      <c r="F11" s="291">
        <v>22.54</v>
      </c>
      <c r="G11" s="50">
        <v>32282</v>
      </c>
      <c r="H11" s="51">
        <v>5.81</v>
      </c>
      <c r="I11" s="50"/>
      <c r="J11" s="51"/>
      <c r="K11" s="50"/>
      <c r="L11" s="51"/>
      <c r="M11" s="50"/>
      <c r="N11" s="51"/>
      <c r="O11" s="42"/>
    </row>
    <row r="12" spans="1:15" ht="12.75" customHeight="1">
      <c r="A12" s="297"/>
      <c r="B12" s="146" t="s">
        <v>96</v>
      </c>
      <c r="C12" s="107">
        <v>140</v>
      </c>
      <c r="D12" s="235">
        <f>4.887*1.075*1.2</f>
        <v>6.304229999999999</v>
      </c>
      <c r="E12" s="294"/>
      <c r="F12" s="318"/>
      <c r="G12" s="50">
        <v>934</v>
      </c>
      <c r="H12" s="51">
        <v>47.23</v>
      </c>
      <c r="I12" s="50"/>
      <c r="J12" s="51"/>
      <c r="K12" s="50"/>
      <c r="L12" s="51"/>
      <c r="M12" s="50"/>
      <c r="N12" s="51"/>
      <c r="O12" s="42"/>
    </row>
    <row r="13" spans="1:15" ht="12" customHeight="1" thickBot="1">
      <c r="A13" s="298"/>
      <c r="B13" s="236" t="s">
        <v>108</v>
      </c>
      <c r="C13" s="121">
        <v>33</v>
      </c>
      <c r="D13" s="237">
        <f>148.844*1.075*1.2</f>
        <v>192.00875999999997</v>
      </c>
      <c r="E13" s="295"/>
      <c r="F13" s="319"/>
      <c r="G13" s="260"/>
      <c r="H13" s="261"/>
      <c r="I13" s="48"/>
      <c r="J13" s="49"/>
      <c r="K13" s="48"/>
      <c r="L13" s="49"/>
      <c r="M13" s="48"/>
      <c r="N13" s="49"/>
      <c r="O13" s="42"/>
    </row>
    <row r="14" spans="1:15" ht="15" customHeight="1">
      <c r="A14" s="296" t="s">
        <v>17</v>
      </c>
      <c r="B14" s="97" t="s">
        <v>95</v>
      </c>
      <c r="C14" s="205">
        <v>1580</v>
      </c>
      <c r="D14" s="234">
        <f>8.716*1.075*1.2</f>
        <v>11.243639999999997</v>
      </c>
      <c r="E14" s="293">
        <f>70+1</f>
        <v>71</v>
      </c>
      <c r="F14" s="317">
        <v>22.54</v>
      </c>
      <c r="G14" s="50">
        <v>27557</v>
      </c>
      <c r="H14" s="51">
        <v>5.81</v>
      </c>
      <c r="I14" s="50"/>
      <c r="J14" s="51"/>
      <c r="K14" s="50"/>
      <c r="L14" s="51"/>
      <c r="M14" s="50"/>
      <c r="N14" s="51"/>
      <c r="O14" s="42"/>
    </row>
    <row r="15" spans="1:15" ht="15" customHeight="1">
      <c r="A15" s="297"/>
      <c r="B15" s="97" t="s">
        <v>96</v>
      </c>
      <c r="C15" s="92">
        <v>160</v>
      </c>
      <c r="D15" s="235">
        <f>4.887*1.075*1.2</f>
        <v>6.304229999999999</v>
      </c>
      <c r="E15" s="294"/>
      <c r="F15" s="318"/>
      <c r="G15" s="50">
        <v>934</v>
      </c>
      <c r="H15" s="51">
        <v>47.23</v>
      </c>
      <c r="I15" s="50"/>
      <c r="J15" s="51"/>
      <c r="K15" s="50"/>
      <c r="L15" s="51"/>
      <c r="M15" s="50"/>
      <c r="N15" s="51"/>
      <c r="O15" s="42"/>
    </row>
    <row r="16" spans="1:15" ht="15" customHeight="1" thickBot="1">
      <c r="A16" s="298"/>
      <c r="B16" s="95" t="s">
        <v>108</v>
      </c>
      <c r="C16" s="92">
        <v>33</v>
      </c>
      <c r="D16" s="237">
        <f>148.844*1.075*1.2</f>
        <v>192.00875999999997</v>
      </c>
      <c r="E16" s="294"/>
      <c r="F16" s="318"/>
      <c r="G16" s="243"/>
      <c r="H16" s="244"/>
      <c r="I16" s="50"/>
      <c r="J16" s="51"/>
      <c r="K16" s="50"/>
      <c r="L16" s="51"/>
      <c r="M16" s="50"/>
      <c r="N16" s="51"/>
      <c r="O16" s="42"/>
    </row>
    <row r="17" spans="1:15" ht="15" customHeight="1">
      <c r="A17" s="296" t="s">
        <v>18</v>
      </c>
      <c r="B17" s="99" t="s">
        <v>95</v>
      </c>
      <c r="C17" s="206"/>
      <c r="D17" s="234"/>
      <c r="E17" s="293"/>
      <c r="F17" s="317"/>
      <c r="G17" s="313"/>
      <c r="H17" s="315"/>
      <c r="I17" s="72"/>
      <c r="J17" s="44"/>
      <c r="K17" s="72"/>
      <c r="L17" s="44"/>
      <c r="M17" s="72"/>
      <c r="N17" s="44"/>
      <c r="O17" s="42"/>
    </row>
    <row r="18" spans="1:15" ht="15" customHeight="1">
      <c r="A18" s="297"/>
      <c r="B18" s="97" t="s">
        <v>96</v>
      </c>
      <c r="C18" s="92"/>
      <c r="D18" s="235"/>
      <c r="E18" s="294"/>
      <c r="F18" s="318"/>
      <c r="G18" s="314"/>
      <c r="H18" s="316"/>
      <c r="I18" s="50"/>
      <c r="J18" s="51"/>
      <c r="K18" s="50"/>
      <c r="L18" s="51"/>
      <c r="M18" s="50"/>
      <c r="N18" s="51"/>
      <c r="O18" s="42"/>
    </row>
    <row r="19" spans="1:15" ht="15" customHeight="1" thickBot="1">
      <c r="A19" s="298"/>
      <c r="B19" s="95" t="s">
        <v>108</v>
      </c>
      <c r="C19" s="91"/>
      <c r="D19" s="237"/>
      <c r="E19" s="295"/>
      <c r="F19" s="319"/>
      <c r="G19" s="243"/>
      <c r="H19" s="244"/>
      <c r="I19" s="48"/>
      <c r="J19" s="49"/>
      <c r="K19" s="48"/>
      <c r="L19" s="49"/>
      <c r="M19" s="48"/>
      <c r="N19" s="49"/>
      <c r="O19" s="42"/>
    </row>
    <row r="20" spans="1:15" ht="15" customHeight="1">
      <c r="A20" s="296" t="s">
        <v>19</v>
      </c>
      <c r="B20" s="99" t="s">
        <v>95</v>
      </c>
      <c r="C20" s="206"/>
      <c r="D20" s="234"/>
      <c r="E20" s="293"/>
      <c r="F20" s="317"/>
      <c r="G20" s="313"/>
      <c r="H20" s="315"/>
      <c r="I20" s="72"/>
      <c r="J20" s="44"/>
      <c r="K20" s="72"/>
      <c r="L20" s="44"/>
      <c r="M20" s="72"/>
      <c r="N20" s="44"/>
      <c r="O20" s="42"/>
    </row>
    <row r="21" spans="1:15" ht="15" customHeight="1">
      <c r="A21" s="297"/>
      <c r="B21" s="97" t="s">
        <v>96</v>
      </c>
      <c r="C21" s="92"/>
      <c r="D21" s="235"/>
      <c r="E21" s="294"/>
      <c r="F21" s="318"/>
      <c r="G21" s="314"/>
      <c r="H21" s="316"/>
      <c r="I21" s="50"/>
      <c r="J21" s="51"/>
      <c r="K21" s="50"/>
      <c r="L21" s="51"/>
      <c r="M21" s="50"/>
      <c r="N21" s="51"/>
      <c r="O21" s="42"/>
    </row>
    <row r="22" spans="1:15" ht="15" customHeight="1" thickBot="1">
      <c r="A22" s="298"/>
      <c r="B22" s="95" t="s">
        <v>108</v>
      </c>
      <c r="C22" s="91"/>
      <c r="D22" s="237"/>
      <c r="E22" s="295"/>
      <c r="F22" s="319"/>
      <c r="G22" s="243"/>
      <c r="H22" s="244"/>
      <c r="I22" s="48"/>
      <c r="J22" s="49"/>
      <c r="K22" s="48"/>
      <c r="L22" s="49"/>
      <c r="M22" s="48"/>
      <c r="N22" s="49"/>
      <c r="O22" s="42"/>
    </row>
    <row r="23" spans="1:15" ht="15" customHeight="1">
      <c r="A23" s="296" t="s">
        <v>20</v>
      </c>
      <c r="B23" s="99" t="s">
        <v>95</v>
      </c>
      <c r="C23" s="93"/>
      <c r="D23" s="234"/>
      <c r="E23" s="293"/>
      <c r="F23" s="317"/>
      <c r="G23" s="313"/>
      <c r="H23" s="315"/>
      <c r="I23" s="72"/>
      <c r="J23" s="44"/>
      <c r="K23" s="72"/>
      <c r="L23" s="44"/>
      <c r="M23" s="72"/>
      <c r="N23" s="44"/>
      <c r="O23" s="42"/>
    </row>
    <row r="24" spans="1:15" ht="15" customHeight="1">
      <c r="A24" s="297"/>
      <c r="B24" s="97" t="s">
        <v>96</v>
      </c>
      <c r="C24" s="92"/>
      <c r="D24" s="235"/>
      <c r="E24" s="294"/>
      <c r="F24" s="318"/>
      <c r="G24" s="314"/>
      <c r="H24" s="316"/>
      <c r="I24" s="50"/>
      <c r="J24" s="51"/>
      <c r="K24" s="50"/>
      <c r="L24" s="51"/>
      <c r="M24" s="50"/>
      <c r="N24" s="51"/>
      <c r="O24" s="42"/>
    </row>
    <row r="25" spans="1:15" ht="15" customHeight="1" thickBot="1">
      <c r="A25" s="298"/>
      <c r="B25" s="95" t="s">
        <v>108</v>
      </c>
      <c r="C25" s="91"/>
      <c r="D25" s="237"/>
      <c r="E25" s="295"/>
      <c r="F25" s="319"/>
      <c r="G25" s="243"/>
      <c r="H25" s="244"/>
      <c r="I25" s="48"/>
      <c r="J25" s="49"/>
      <c r="K25" s="48"/>
      <c r="L25" s="49"/>
      <c r="M25" s="48"/>
      <c r="N25" s="49"/>
      <c r="O25" s="42"/>
    </row>
    <row r="26" spans="1:15" ht="15" customHeight="1">
      <c r="A26" s="296" t="s">
        <v>69</v>
      </c>
      <c r="B26" s="99" t="s">
        <v>95</v>
      </c>
      <c r="C26" s="93"/>
      <c r="D26" s="234"/>
      <c r="E26" s="293"/>
      <c r="F26" s="317"/>
      <c r="G26" s="313"/>
      <c r="H26" s="315"/>
      <c r="I26" s="72"/>
      <c r="J26" s="44"/>
      <c r="K26" s="72"/>
      <c r="L26" s="44"/>
      <c r="M26" s="72"/>
      <c r="N26" s="44"/>
      <c r="O26" s="42"/>
    </row>
    <row r="27" spans="1:15" ht="15" customHeight="1">
      <c r="A27" s="297"/>
      <c r="B27" s="95" t="s">
        <v>96</v>
      </c>
      <c r="C27" s="92"/>
      <c r="D27" s="235"/>
      <c r="E27" s="294"/>
      <c r="F27" s="318"/>
      <c r="G27" s="314"/>
      <c r="H27" s="316"/>
      <c r="I27" s="50"/>
      <c r="J27" s="51"/>
      <c r="K27" s="50"/>
      <c r="L27" s="51"/>
      <c r="M27" s="50"/>
      <c r="N27" s="51"/>
      <c r="O27" s="42"/>
    </row>
    <row r="28" spans="1:15" ht="15" customHeight="1" thickBot="1">
      <c r="A28" s="298"/>
      <c r="B28" s="95" t="s">
        <v>108</v>
      </c>
      <c r="C28" s="91"/>
      <c r="D28" s="237"/>
      <c r="E28" s="295"/>
      <c r="F28" s="319"/>
      <c r="G28" s="243"/>
      <c r="H28" s="244"/>
      <c r="I28" s="48"/>
      <c r="J28" s="49"/>
      <c r="K28" s="48"/>
      <c r="L28" s="49"/>
      <c r="M28" s="48"/>
      <c r="N28" s="49"/>
      <c r="O28" s="42"/>
    </row>
    <row r="29" spans="1:15" ht="15" customHeight="1">
      <c r="A29" s="296" t="s">
        <v>70</v>
      </c>
      <c r="B29" s="99" t="s">
        <v>95</v>
      </c>
      <c r="C29" s="100"/>
      <c r="D29" s="234"/>
      <c r="E29" s="293"/>
      <c r="F29" s="317"/>
      <c r="G29" s="240"/>
      <c r="H29" s="241"/>
      <c r="I29" s="14"/>
      <c r="J29" s="15"/>
      <c r="K29" s="14"/>
      <c r="L29" s="15"/>
      <c r="M29" s="14"/>
      <c r="N29" s="15"/>
      <c r="O29" s="42"/>
    </row>
    <row r="30" spans="1:15" ht="15" customHeight="1">
      <c r="A30" s="297"/>
      <c r="B30" s="97" t="s">
        <v>96</v>
      </c>
      <c r="C30" s="98"/>
      <c r="D30" s="235"/>
      <c r="E30" s="294"/>
      <c r="F30" s="318"/>
      <c r="G30" s="250"/>
      <c r="H30" s="249"/>
      <c r="I30" s="7"/>
      <c r="J30" s="8"/>
      <c r="K30" s="7"/>
      <c r="L30" s="8"/>
      <c r="M30" s="7"/>
      <c r="N30" s="8"/>
      <c r="O30" s="42"/>
    </row>
    <row r="31" spans="1:15" ht="15" customHeight="1" thickBot="1">
      <c r="A31" s="298"/>
      <c r="B31" s="95" t="s">
        <v>108</v>
      </c>
      <c r="C31" s="96"/>
      <c r="D31" s="237"/>
      <c r="E31" s="295"/>
      <c r="F31" s="319"/>
      <c r="G31" s="243"/>
      <c r="H31" s="244"/>
      <c r="I31" s="21"/>
      <c r="J31" s="22"/>
      <c r="K31" s="21"/>
      <c r="L31" s="22"/>
      <c r="M31" s="21"/>
      <c r="N31" s="22"/>
      <c r="O31" s="42"/>
    </row>
    <row r="32" spans="1:15" ht="15" customHeight="1">
      <c r="A32" s="296" t="s">
        <v>22</v>
      </c>
      <c r="B32" s="99" t="s">
        <v>95</v>
      </c>
      <c r="C32" s="100"/>
      <c r="D32" s="234"/>
      <c r="E32" s="293"/>
      <c r="F32" s="317"/>
      <c r="G32" s="240"/>
      <c r="H32" s="241"/>
      <c r="I32" s="21"/>
      <c r="J32" s="22"/>
      <c r="K32" s="21"/>
      <c r="L32" s="22"/>
      <c r="M32" s="21"/>
      <c r="N32" s="22"/>
      <c r="O32" s="42"/>
    </row>
    <row r="33" spans="1:15" ht="15" customHeight="1">
      <c r="A33" s="297"/>
      <c r="B33" s="97" t="s">
        <v>96</v>
      </c>
      <c r="C33" s="98"/>
      <c r="D33" s="235"/>
      <c r="E33" s="294"/>
      <c r="F33" s="318"/>
      <c r="G33" s="250"/>
      <c r="H33" s="249"/>
      <c r="I33" s="21"/>
      <c r="J33" s="22"/>
      <c r="K33" s="21"/>
      <c r="L33" s="22"/>
      <c r="M33" s="21"/>
      <c r="N33" s="22"/>
      <c r="O33" s="42"/>
    </row>
    <row r="34" spans="1:15" ht="15" customHeight="1" thickBot="1">
      <c r="A34" s="298"/>
      <c r="B34" s="95" t="s">
        <v>108</v>
      </c>
      <c r="C34" s="96"/>
      <c r="D34" s="237"/>
      <c r="E34" s="295"/>
      <c r="F34" s="319"/>
      <c r="G34" s="243"/>
      <c r="H34" s="244"/>
      <c r="I34" s="52"/>
      <c r="J34" s="53"/>
      <c r="K34" s="52"/>
      <c r="L34" s="53"/>
      <c r="M34" s="52"/>
      <c r="N34" s="53"/>
      <c r="O34" s="42"/>
    </row>
    <row r="35" spans="1:15" ht="13.5" customHeight="1">
      <c r="A35" s="296" t="s">
        <v>23</v>
      </c>
      <c r="B35" s="99" t="s">
        <v>95</v>
      </c>
      <c r="C35" s="93"/>
      <c r="D35" s="100"/>
      <c r="E35" s="293"/>
      <c r="F35" s="317"/>
      <c r="G35" s="240"/>
      <c r="H35" s="241"/>
      <c r="I35" s="52"/>
      <c r="J35" s="53"/>
      <c r="K35" s="52"/>
      <c r="L35" s="53"/>
      <c r="M35" s="52"/>
      <c r="N35" s="53"/>
      <c r="O35" s="42"/>
    </row>
    <row r="36" spans="1:15" ht="13.5" customHeight="1">
      <c r="A36" s="297"/>
      <c r="B36" s="97" t="s">
        <v>96</v>
      </c>
      <c r="C36" s="92"/>
      <c r="D36" s="98"/>
      <c r="E36" s="294"/>
      <c r="F36" s="318"/>
      <c r="G36" s="250"/>
      <c r="H36" s="249"/>
      <c r="I36" s="52"/>
      <c r="J36" s="53"/>
      <c r="K36" s="52"/>
      <c r="L36" s="53"/>
      <c r="M36" s="52"/>
      <c r="N36" s="53"/>
      <c r="O36" s="42"/>
    </row>
    <row r="37" spans="1:15" ht="11.25" customHeight="1">
      <c r="A37" s="298"/>
      <c r="B37" s="95" t="s">
        <v>108</v>
      </c>
      <c r="C37" s="91"/>
      <c r="D37" s="96"/>
      <c r="E37" s="295"/>
      <c r="F37" s="319"/>
      <c r="G37" s="243"/>
      <c r="H37" s="244"/>
      <c r="I37" s="52"/>
      <c r="J37" s="53"/>
      <c r="K37" s="52"/>
      <c r="L37" s="53"/>
      <c r="M37" s="52"/>
      <c r="N37" s="53"/>
      <c r="O37" s="42"/>
    </row>
    <row r="38" spans="1:15" ht="14.25" customHeight="1">
      <c r="A38" s="296" t="s">
        <v>24</v>
      </c>
      <c r="B38" s="99" t="s">
        <v>95</v>
      </c>
      <c r="C38" s="93"/>
      <c r="D38" s="100"/>
      <c r="E38" s="293"/>
      <c r="F38" s="317"/>
      <c r="G38" s="240"/>
      <c r="H38" s="241"/>
      <c r="I38" s="52"/>
      <c r="J38" s="53"/>
      <c r="K38" s="52"/>
      <c r="L38" s="53"/>
      <c r="M38" s="52"/>
      <c r="N38" s="53"/>
      <c r="O38" s="42"/>
    </row>
    <row r="39" spans="1:15" ht="14.25" customHeight="1">
      <c r="A39" s="297"/>
      <c r="B39" s="97" t="s">
        <v>96</v>
      </c>
      <c r="C39" s="92"/>
      <c r="D39" s="98"/>
      <c r="E39" s="294"/>
      <c r="F39" s="318"/>
      <c r="G39" s="250"/>
      <c r="H39" s="249"/>
      <c r="I39" s="52"/>
      <c r="J39" s="53"/>
      <c r="K39" s="52"/>
      <c r="L39" s="53"/>
      <c r="M39" s="52"/>
      <c r="N39" s="53"/>
      <c r="O39" s="42"/>
    </row>
    <row r="40" spans="1:15" ht="12.75" customHeight="1">
      <c r="A40" s="298"/>
      <c r="B40" s="95" t="s">
        <v>108</v>
      </c>
      <c r="C40" s="91"/>
      <c r="D40" s="96"/>
      <c r="E40" s="295"/>
      <c r="F40" s="319"/>
      <c r="G40" s="243"/>
      <c r="H40" s="244"/>
      <c r="I40" s="52"/>
      <c r="J40" s="53"/>
      <c r="K40" s="52"/>
      <c r="L40" s="53"/>
      <c r="M40" s="52"/>
      <c r="N40" s="53"/>
      <c r="O40" s="42"/>
    </row>
    <row r="41" spans="1:15" ht="15" customHeight="1">
      <c r="A41" s="296" t="s">
        <v>25</v>
      </c>
      <c r="B41" s="99" t="s">
        <v>95</v>
      </c>
      <c r="C41" s="93"/>
      <c r="D41" s="100"/>
      <c r="E41" s="293"/>
      <c r="F41" s="317"/>
      <c r="G41" s="313"/>
      <c r="H41" s="315"/>
      <c r="I41" s="52"/>
      <c r="J41" s="53"/>
      <c r="K41" s="52"/>
      <c r="L41" s="53"/>
      <c r="M41" s="52"/>
      <c r="N41" s="53"/>
      <c r="O41" s="42"/>
    </row>
    <row r="42" spans="1:15" ht="15" customHeight="1">
      <c r="A42" s="297"/>
      <c r="B42" s="97" t="s">
        <v>96</v>
      </c>
      <c r="C42" s="92"/>
      <c r="D42" s="98"/>
      <c r="E42" s="294"/>
      <c r="F42" s="318"/>
      <c r="G42" s="314"/>
      <c r="H42" s="316"/>
      <c r="I42" s="52"/>
      <c r="J42" s="53"/>
      <c r="K42" s="52"/>
      <c r="L42" s="53"/>
      <c r="M42" s="52"/>
      <c r="N42" s="53"/>
      <c r="O42" s="42"/>
    </row>
    <row r="43" spans="1:15" ht="15" customHeight="1">
      <c r="A43" s="298"/>
      <c r="B43" s="95" t="s">
        <v>108</v>
      </c>
      <c r="C43" s="91"/>
      <c r="D43" s="96"/>
      <c r="E43" s="295"/>
      <c r="F43" s="319"/>
      <c r="G43" s="243"/>
      <c r="H43" s="244"/>
      <c r="I43" s="52"/>
      <c r="J43" s="53"/>
      <c r="K43" s="52"/>
      <c r="L43" s="53"/>
      <c r="M43" s="52"/>
      <c r="N43" s="53"/>
      <c r="O43" s="42"/>
    </row>
    <row r="44" spans="1:15" ht="12" customHeight="1">
      <c r="A44" s="296" t="s">
        <v>26</v>
      </c>
      <c r="B44" s="99" t="s">
        <v>95</v>
      </c>
      <c r="C44" s="93"/>
      <c r="D44" s="100"/>
      <c r="E44" s="293"/>
      <c r="F44" s="317"/>
      <c r="G44" s="313"/>
      <c r="H44" s="315"/>
      <c r="I44" s="72"/>
      <c r="J44" s="44"/>
      <c r="K44" s="72"/>
      <c r="L44" s="44"/>
      <c r="M44" s="72"/>
      <c r="N44" s="44"/>
      <c r="O44" s="42"/>
    </row>
    <row r="45" spans="1:15" ht="12" customHeight="1">
      <c r="A45" s="297"/>
      <c r="B45" s="97" t="s">
        <v>96</v>
      </c>
      <c r="C45" s="92"/>
      <c r="D45" s="98"/>
      <c r="E45" s="294"/>
      <c r="F45" s="318"/>
      <c r="G45" s="314"/>
      <c r="H45" s="316"/>
      <c r="I45" s="72"/>
      <c r="J45" s="44"/>
      <c r="K45" s="72"/>
      <c r="L45" s="44"/>
      <c r="M45" s="72"/>
      <c r="N45" s="44"/>
      <c r="O45" s="42"/>
    </row>
    <row r="46" spans="1:15" ht="12.75" customHeight="1" thickBot="1">
      <c r="A46" s="276"/>
      <c r="B46" s="95" t="s">
        <v>108</v>
      </c>
      <c r="C46" s="102"/>
      <c r="D46" s="96"/>
      <c r="E46" s="277"/>
      <c r="F46" s="275"/>
      <c r="G46" s="243"/>
      <c r="H46" s="244"/>
      <c r="I46" s="47"/>
      <c r="J46" s="46"/>
      <c r="K46" s="47"/>
      <c r="L46" s="46"/>
      <c r="M46" s="47"/>
      <c r="N46" s="46"/>
      <c r="O46" s="42"/>
    </row>
    <row r="47" spans="1:15" ht="9.75" customHeight="1" thickTop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ht="13.5" customHeight="1"/>
    <row r="49" spans="6:9" ht="13.5" customHeight="1">
      <c r="F49" s="107"/>
      <c r="G49" s="107"/>
      <c r="H49" s="107"/>
      <c r="I49" s="107"/>
    </row>
    <row r="50" spans="6:9" ht="13.5" customHeight="1">
      <c r="F50" s="107"/>
      <c r="G50" s="311"/>
      <c r="H50" s="312"/>
      <c r="I50" s="107"/>
    </row>
    <row r="51" spans="6:9" ht="13.5" customHeight="1">
      <c r="F51" s="107"/>
      <c r="G51" s="311"/>
      <c r="H51" s="312"/>
      <c r="I51" s="107"/>
    </row>
    <row r="52" spans="6:9" ht="13.5" customHeight="1">
      <c r="F52" s="107"/>
      <c r="G52" s="247"/>
      <c r="H52" s="210"/>
      <c r="I52" s="107"/>
    </row>
    <row r="53" ht="13.5" customHeight="1"/>
    <row r="54" ht="13.5" customHeight="1"/>
    <row r="55" ht="13.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</sheetData>
  <sheetProtection/>
  <mergeCells count="63">
    <mergeCell ref="H23:H24"/>
    <mergeCell ref="G26:G27"/>
    <mergeCell ref="H26:H27"/>
    <mergeCell ref="G17:G18"/>
    <mergeCell ref="H17:H18"/>
    <mergeCell ref="G20:G21"/>
    <mergeCell ref="H20:H21"/>
    <mergeCell ref="A35:A37"/>
    <mergeCell ref="F35:F37"/>
    <mergeCell ref="A38:A40"/>
    <mergeCell ref="E38:E40"/>
    <mergeCell ref="F38:F40"/>
    <mergeCell ref="E23:E25"/>
    <mergeCell ref="A44:A46"/>
    <mergeCell ref="E44:E46"/>
    <mergeCell ref="F44:F46"/>
    <mergeCell ref="A41:A43"/>
    <mergeCell ref="E41:E43"/>
    <mergeCell ref="F41:F43"/>
    <mergeCell ref="A32:A34"/>
    <mergeCell ref="E32:E34"/>
    <mergeCell ref="F32:F34"/>
    <mergeCell ref="I9:J9"/>
    <mergeCell ref="F17:F19"/>
    <mergeCell ref="F11:F13"/>
    <mergeCell ref="F9:F10"/>
    <mergeCell ref="G9:H9"/>
    <mergeCell ref="M9:N9"/>
    <mergeCell ref="A6:N7"/>
    <mergeCell ref="A8:A10"/>
    <mergeCell ref="B8:D8"/>
    <mergeCell ref="E8:F8"/>
    <mergeCell ref="G8:N8"/>
    <mergeCell ref="D9:D10"/>
    <mergeCell ref="E9:E10"/>
    <mergeCell ref="B9:C10"/>
    <mergeCell ref="K9:L9"/>
    <mergeCell ref="F20:F22"/>
    <mergeCell ref="F14:F16"/>
    <mergeCell ref="E14:E16"/>
    <mergeCell ref="A11:A13"/>
    <mergeCell ref="A14:A16"/>
    <mergeCell ref="A20:A22"/>
    <mergeCell ref="A17:A19"/>
    <mergeCell ref="E17:E19"/>
    <mergeCell ref="E11:E13"/>
    <mergeCell ref="E20:E22"/>
    <mergeCell ref="F23:F25"/>
    <mergeCell ref="E35:E37"/>
    <mergeCell ref="G23:G24"/>
    <mergeCell ref="A26:A28"/>
    <mergeCell ref="E26:E28"/>
    <mergeCell ref="F26:F28"/>
    <mergeCell ref="F29:F31"/>
    <mergeCell ref="A23:A25"/>
    <mergeCell ref="A29:A31"/>
    <mergeCell ref="E29:E31"/>
    <mergeCell ref="G50:G51"/>
    <mergeCell ref="H50:H51"/>
    <mergeCell ref="G41:G42"/>
    <mergeCell ref="H41:H42"/>
    <mergeCell ref="H44:H45"/>
    <mergeCell ref="G44:G45"/>
  </mergeCells>
  <printOptions/>
  <pageMargins left="0.46" right="0.59" top="0.36" bottom="0.74" header="0.29" footer="0.44"/>
  <pageSetup horizontalDpi="600" verticalDpi="6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D14" sqref="D14:D16"/>
    </sheetView>
  </sheetViews>
  <sheetFormatPr defaultColWidth="9.140625" defaultRowHeight="12.75"/>
  <cols>
    <col min="1" max="1" width="18.57421875" style="0" customWidth="1"/>
    <col min="2" max="2" width="6.57421875" style="0" customWidth="1"/>
    <col min="3" max="3" width="10.00390625" style="0" customWidth="1"/>
    <col min="4" max="4" width="8.28125" style="0" customWidth="1"/>
    <col min="5" max="5" width="12.8515625" style="0" customWidth="1"/>
    <col min="6" max="6" width="6.421875" style="0" customWidth="1"/>
    <col min="7" max="7" width="15.140625" style="0" customWidth="1"/>
    <col min="8" max="8" width="9.421875" style="0" customWidth="1"/>
    <col min="9" max="9" width="11.28125" style="0" customWidth="1"/>
    <col min="10" max="10" width="6.57421875" style="0" customWidth="1"/>
    <col min="11" max="11" width="12.28125" style="0" customWidth="1"/>
    <col min="12" max="12" width="7.140625" style="0" customWidth="1"/>
    <col min="13" max="13" width="10.28125" style="0" customWidth="1"/>
  </cols>
  <sheetData>
    <row r="1" spans="1:15" ht="12.75">
      <c r="A1" s="54" t="s">
        <v>41</v>
      </c>
      <c r="B1" s="55" t="s">
        <v>42</v>
      </c>
      <c r="C1" s="55"/>
      <c r="D1" s="56"/>
      <c r="E1" s="57">
        <v>51400</v>
      </c>
      <c r="F1" s="57"/>
      <c r="G1" s="57"/>
      <c r="H1" s="57"/>
      <c r="I1" s="366" t="s">
        <v>29</v>
      </c>
      <c r="J1" s="366"/>
      <c r="K1" s="366"/>
      <c r="L1" s="58">
        <v>1081</v>
      </c>
      <c r="M1" s="57"/>
      <c r="N1" s="57"/>
      <c r="O1" s="56"/>
    </row>
    <row r="2" spans="1:15" ht="12.75">
      <c r="A2" s="55" t="s">
        <v>1</v>
      </c>
      <c r="B2" s="55" t="s">
        <v>58</v>
      </c>
      <c r="C2" s="55"/>
      <c r="D2" s="56"/>
      <c r="E2" s="57"/>
      <c r="F2" s="57"/>
      <c r="G2" s="57"/>
      <c r="H2" s="57"/>
      <c r="I2" s="366" t="s">
        <v>2</v>
      </c>
      <c r="J2" s="366"/>
      <c r="K2" s="366"/>
      <c r="L2" s="57">
        <v>8</v>
      </c>
      <c r="M2" s="57"/>
      <c r="N2" s="57"/>
      <c r="O2" s="56"/>
    </row>
    <row r="3" spans="1:15" ht="12.75">
      <c r="A3" s="55" t="s">
        <v>0</v>
      </c>
      <c r="B3" s="55" t="s">
        <v>38</v>
      </c>
      <c r="C3" s="55"/>
      <c r="D3" s="56"/>
      <c r="E3" s="57"/>
      <c r="F3" s="57"/>
      <c r="G3" s="57"/>
      <c r="H3" s="57"/>
      <c r="I3" s="366" t="s">
        <v>3</v>
      </c>
      <c r="J3" s="366"/>
      <c r="K3" s="366"/>
      <c r="L3" s="57" t="s">
        <v>49</v>
      </c>
      <c r="M3" s="57"/>
      <c r="N3" s="57"/>
      <c r="O3" s="56"/>
    </row>
    <row r="4" spans="1:15" ht="12.75">
      <c r="A4" s="55" t="s">
        <v>4</v>
      </c>
      <c r="B4" s="55">
        <v>208</v>
      </c>
      <c r="C4" s="55"/>
      <c r="D4" s="57"/>
      <c r="E4" s="57"/>
      <c r="F4" s="57"/>
      <c r="G4" s="57"/>
      <c r="H4" s="57"/>
      <c r="I4" s="55" t="s">
        <v>31</v>
      </c>
      <c r="J4" s="55"/>
      <c r="K4" s="55"/>
      <c r="L4" s="55" t="s">
        <v>63</v>
      </c>
      <c r="M4" s="57"/>
      <c r="N4" s="57"/>
      <c r="O4" s="57"/>
    </row>
    <row r="5" spans="1:15" ht="13.5" thickBot="1">
      <c r="A5" s="57"/>
      <c r="B5" s="57"/>
      <c r="C5" s="57"/>
      <c r="D5" s="57"/>
      <c r="E5" s="57"/>
      <c r="F5" s="57"/>
      <c r="G5" s="57"/>
      <c r="H5" s="57"/>
      <c r="I5" s="57"/>
      <c r="J5" s="57"/>
      <c r="K5" s="59"/>
      <c r="L5" s="59" t="s">
        <v>66</v>
      </c>
      <c r="M5" s="59"/>
      <c r="N5" s="57"/>
      <c r="O5" s="56"/>
    </row>
    <row r="6" spans="1:15" ht="13.5" thickTop="1">
      <c r="A6" s="367" t="s">
        <v>5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9"/>
      <c r="O6" s="56"/>
    </row>
    <row r="7" spans="1:15" ht="13.5" thickBot="1">
      <c r="A7" s="370"/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2"/>
      <c r="O7" s="56"/>
    </row>
    <row r="8" spans="1:15" ht="14.25" thickBot="1" thickTop="1">
      <c r="A8" s="373" t="s">
        <v>6</v>
      </c>
      <c r="B8" s="375" t="s">
        <v>7</v>
      </c>
      <c r="C8" s="376"/>
      <c r="D8" s="377"/>
      <c r="E8" s="375" t="s">
        <v>11</v>
      </c>
      <c r="F8" s="377"/>
      <c r="G8" s="358" t="s">
        <v>15</v>
      </c>
      <c r="H8" s="359"/>
      <c r="I8" s="359"/>
      <c r="J8" s="359"/>
      <c r="K8" s="359"/>
      <c r="L8" s="359"/>
      <c r="M8" s="359"/>
      <c r="N8" s="280"/>
      <c r="O8" s="56"/>
    </row>
    <row r="9" spans="1:15" ht="13.5" thickTop="1">
      <c r="A9" s="279"/>
      <c r="B9" s="378" t="s">
        <v>8</v>
      </c>
      <c r="C9" s="379"/>
      <c r="D9" s="360" t="s">
        <v>9</v>
      </c>
      <c r="E9" s="361" t="s">
        <v>68</v>
      </c>
      <c r="F9" s="360" t="s">
        <v>9</v>
      </c>
      <c r="G9" s="364" t="s">
        <v>27</v>
      </c>
      <c r="H9" s="365"/>
      <c r="I9" s="364" t="s">
        <v>28</v>
      </c>
      <c r="J9" s="365"/>
      <c r="K9" s="364" t="s">
        <v>13</v>
      </c>
      <c r="L9" s="365"/>
      <c r="M9" s="364" t="s">
        <v>14</v>
      </c>
      <c r="N9" s="365"/>
      <c r="O9" s="56"/>
    </row>
    <row r="10" spans="1:15" ht="13.5" thickBot="1">
      <c r="A10" s="374"/>
      <c r="B10" s="380"/>
      <c r="C10" s="381"/>
      <c r="D10" s="271"/>
      <c r="E10" s="362"/>
      <c r="F10" s="363"/>
      <c r="G10" s="18" t="s">
        <v>115</v>
      </c>
      <c r="H10" s="63" t="s">
        <v>9</v>
      </c>
      <c r="I10" s="64" t="s">
        <v>12</v>
      </c>
      <c r="J10" s="63" t="s">
        <v>9</v>
      </c>
      <c r="K10" s="64" t="s">
        <v>68</v>
      </c>
      <c r="L10" s="63" t="s">
        <v>9</v>
      </c>
      <c r="M10" s="64" t="s">
        <v>30</v>
      </c>
      <c r="N10" s="63" t="s">
        <v>9</v>
      </c>
      <c r="O10" s="56"/>
    </row>
    <row r="11" spans="1:15" ht="15.75" customHeight="1" thickTop="1">
      <c r="A11" s="378" t="s">
        <v>16</v>
      </c>
      <c r="B11" s="171" t="s">
        <v>95</v>
      </c>
      <c r="C11" s="230">
        <v>2880</v>
      </c>
      <c r="D11" s="234">
        <f>9.621*1.075*1.2</f>
        <v>12.41109</v>
      </c>
      <c r="E11" s="379">
        <v>151</v>
      </c>
      <c r="F11" s="360">
        <v>22.54</v>
      </c>
      <c r="G11" s="61">
        <v>28030</v>
      </c>
      <c r="H11" s="62">
        <v>5.81</v>
      </c>
      <c r="I11" s="61"/>
      <c r="J11" s="62"/>
      <c r="K11" s="61"/>
      <c r="L11" s="62"/>
      <c r="M11" s="61"/>
      <c r="N11" s="62"/>
      <c r="O11" s="56"/>
    </row>
    <row r="12" spans="1:15" ht="15" customHeight="1">
      <c r="A12" s="380"/>
      <c r="B12" s="161" t="s">
        <v>96</v>
      </c>
      <c r="C12" s="103">
        <v>780</v>
      </c>
      <c r="D12" s="235">
        <f>4.927*1.075*1.2</f>
        <v>6.355829999999998</v>
      </c>
      <c r="E12" s="381"/>
      <c r="F12" s="271"/>
      <c r="G12" s="65">
        <v>1098.8</v>
      </c>
      <c r="H12" s="66">
        <v>47.23</v>
      </c>
      <c r="I12" s="65"/>
      <c r="J12" s="66"/>
      <c r="K12" s="65"/>
      <c r="L12" s="66"/>
      <c r="M12" s="65"/>
      <c r="N12" s="66"/>
      <c r="O12" s="56"/>
    </row>
    <row r="13" spans="1:15" ht="15" customHeight="1" thickBot="1">
      <c r="A13" s="380"/>
      <c r="B13" s="173" t="s">
        <v>114</v>
      </c>
      <c r="C13" s="182">
        <v>17.25</v>
      </c>
      <c r="D13" s="237">
        <f>46.514*1.075*1.2</f>
        <v>60.00306</v>
      </c>
      <c r="E13" s="381"/>
      <c r="F13" s="271"/>
      <c r="G13" s="262"/>
      <c r="H13" s="263"/>
      <c r="I13" s="65"/>
      <c r="J13" s="66"/>
      <c r="K13" s="65"/>
      <c r="L13" s="66"/>
      <c r="M13" s="65"/>
      <c r="N13" s="66"/>
      <c r="O13" s="56"/>
    </row>
    <row r="14" spans="1:15" ht="15" customHeight="1" thickTop="1">
      <c r="A14" s="279" t="s">
        <v>17</v>
      </c>
      <c r="B14" s="65" t="s">
        <v>95</v>
      </c>
      <c r="C14" s="208">
        <v>2880</v>
      </c>
      <c r="D14" s="234">
        <f>9.621*1.075*1.2</f>
        <v>12.41109</v>
      </c>
      <c r="E14" s="293">
        <f>201</f>
        <v>201</v>
      </c>
      <c r="F14" s="280">
        <v>22.54</v>
      </c>
      <c r="G14" s="61">
        <v>27792</v>
      </c>
      <c r="H14" s="62">
        <v>5.81</v>
      </c>
      <c r="I14" s="65"/>
      <c r="J14" s="66"/>
      <c r="K14" s="65"/>
      <c r="L14" s="66"/>
      <c r="M14" s="65"/>
      <c r="N14" s="66"/>
      <c r="O14" s="56"/>
    </row>
    <row r="15" spans="1:15" ht="15" customHeight="1">
      <c r="A15" s="279"/>
      <c r="B15" s="65" t="s">
        <v>96</v>
      </c>
      <c r="C15" s="103">
        <v>870</v>
      </c>
      <c r="D15" s="235">
        <f>4.927*1.075*1.2</f>
        <v>6.355829999999998</v>
      </c>
      <c r="E15" s="294"/>
      <c r="F15" s="271"/>
      <c r="G15" s="65">
        <v>1098.8</v>
      </c>
      <c r="H15" s="66">
        <v>47.23</v>
      </c>
      <c r="I15" s="65"/>
      <c r="J15" s="66"/>
      <c r="K15" s="65"/>
      <c r="L15" s="66"/>
      <c r="M15" s="65"/>
      <c r="N15" s="66"/>
      <c r="O15" s="56"/>
    </row>
    <row r="16" spans="1:15" ht="15" customHeight="1" thickBot="1">
      <c r="A16" s="279"/>
      <c r="B16" s="65" t="s">
        <v>114</v>
      </c>
      <c r="C16" s="103">
        <v>17.25</v>
      </c>
      <c r="D16" s="237">
        <f>46.514*1.075*1.2</f>
        <v>60.00306</v>
      </c>
      <c r="E16" s="294"/>
      <c r="F16" s="271"/>
      <c r="G16" s="243"/>
      <c r="H16" s="244"/>
      <c r="I16" s="65"/>
      <c r="J16" s="66"/>
      <c r="K16" s="65"/>
      <c r="L16" s="66"/>
      <c r="M16" s="65"/>
      <c r="N16" s="66"/>
      <c r="O16" s="56"/>
    </row>
    <row r="17" spans="1:15" ht="15" customHeight="1" thickTop="1">
      <c r="A17" s="279" t="s">
        <v>18</v>
      </c>
      <c r="B17" s="61" t="s">
        <v>95</v>
      </c>
      <c r="C17" s="209"/>
      <c r="D17" s="231"/>
      <c r="E17" s="272"/>
      <c r="F17" s="280"/>
      <c r="G17" s="240"/>
      <c r="H17" s="241"/>
      <c r="I17" s="69"/>
      <c r="J17" s="60"/>
      <c r="K17" s="69"/>
      <c r="L17" s="60"/>
      <c r="M17" s="69"/>
      <c r="N17" s="60"/>
      <c r="O17" s="56"/>
    </row>
    <row r="18" spans="1:15" ht="15" customHeight="1">
      <c r="A18" s="279"/>
      <c r="B18" s="65" t="s">
        <v>96</v>
      </c>
      <c r="C18" s="103"/>
      <c r="D18" s="232"/>
      <c r="E18" s="273"/>
      <c r="F18" s="271"/>
      <c r="G18" s="250"/>
      <c r="H18" s="249"/>
      <c r="I18" s="65"/>
      <c r="J18" s="66"/>
      <c r="K18" s="65"/>
      <c r="L18" s="66"/>
      <c r="M18" s="65"/>
      <c r="N18" s="66"/>
      <c r="O18" s="56"/>
    </row>
    <row r="19" spans="1:15" ht="15" customHeight="1" thickBot="1">
      <c r="A19" s="279"/>
      <c r="B19" s="65" t="s">
        <v>114</v>
      </c>
      <c r="C19" s="103"/>
      <c r="D19" s="233"/>
      <c r="E19" s="273"/>
      <c r="F19" s="271"/>
      <c r="G19" s="243"/>
      <c r="H19" s="244"/>
      <c r="I19" s="65"/>
      <c r="J19" s="66"/>
      <c r="K19" s="65"/>
      <c r="L19" s="66"/>
      <c r="M19" s="65"/>
      <c r="N19" s="66"/>
      <c r="O19" s="56"/>
    </row>
    <row r="20" spans="1:15" ht="13.5" thickTop="1">
      <c r="A20" s="278" t="s">
        <v>19</v>
      </c>
      <c r="B20" s="61" t="s">
        <v>95</v>
      </c>
      <c r="C20" s="209"/>
      <c r="D20" s="231"/>
      <c r="E20" s="272"/>
      <c r="F20" s="280"/>
      <c r="G20" s="240"/>
      <c r="H20" s="241"/>
      <c r="I20" s="69"/>
      <c r="J20" s="60"/>
      <c r="K20" s="69"/>
      <c r="L20" s="60"/>
      <c r="M20" s="69"/>
      <c r="N20" s="60"/>
      <c r="O20" s="56"/>
    </row>
    <row r="21" spans="1:15" ht="12.75">
      <c r="A21" s="279"/>
      <c r="B21" s="65" t="s">
        <v>96</v>
      </c>
      <c r="C21" s="103"/>
      <c r="D21" s="232"/>
      <c r="E21" s="273"/>
      <c r="F21" s="271"/>
      <c r="G21" s="250"/>
      <c r="H21" s="249"/>
      <c r="I21" s="65"/>
      <c r="J21" s="66"/>
      <c r="K21" s="65"/>
      <c r="L21" s="66"/>
      <c r="M21" s="65"/>
      <c r="N21" s="66"/>
      <c r="O21" s="56"/>
    </row>
    <row r="22" spans="1:15" ht="13.5" thickBot="1">
      <c r="A22" s="279"/>
      <c r="B22" s="65" t="s">
        <v>114</v>
      </c>
      <c r="C22" s="103"/>
      <c r="D22" s="233"/>
      <c r="E22" s="273"/>
      <c r="F22" s="271"/>
      <c r="G22" s="243"/>
      <c r="H22" s="244"/>
      <c r="I22" s="65"/>
      <c r="J22" s="66"/>
      <c r="K22" s="65"/>
      <c r="L22" s="66"/>
      <c r="M22" s="65"/>
      <c r="N22" s="66"/>
      <c r="O22" s="56"/>
    </row>
    <row r="23" spans="1:15" ht="13.5" thickTop="1">
      <c r="A23" s="278" t="s">
        <v>20</v>
      </c>
      <c r="B23" s="61" t="s">
        <v>95</v>
      </c>
      <c r="C23" s="209"/>
      <c r="D23" s="231"/>
      <c r="E23" s="272"/>
      <c r="F23" s="280"/>
      <c r="G23" s="313"/>
      <c r="H23" s="315"/>
      <c r="I23" s="69"/>
      <c r="J23" s="60"/>
      <c r="K23" s="69"/>
      <c r="L23" s="60"/>
      <c r="M23" s="69"/>
      <c r="N23" s="60"/>
      <c r="O23" s="56"/>
    </row>
    <row r="24" spans="1:15" ht="12.75">
      <c r="A24" s="279"/>
      <c r="B24" s="65" t="s">
        <v>96</v>
      </c>
      <c r="C24" s="103"/>
      <c r="D24" s="232"/>
      <c r="E24" s="273"/>
      <c r="F24" s="271"/>
      <c r="G24" s="314"/>
      <c r="H24" s="316"/>
      <c r="I24" s="65"/>
      <c r="J24" s="66"/>
      <c r="K24" s="65"/>
      <c r="L24" s="66"/>
      <c r="M24" s="65"/>
      <c r="N24" s="66"/>
      <c r="O24" s="56"/>
    </row>
    <row r="25" spans="1:15" ht="13.5" thickBot="1">
      <c r="A25" s="279"/>
      <c r="B25" s="65" t="s">
        <v>114</v>
      </c>
      <c r="C25" s="103"/>
      <c r="D25" s="233"/>
      <c r="E25" s="273"/>
      <c r="F25" s="271"/>
      <c r="G25" s="243"/>
      <c r="H25" s="244"/>
      <c r="I25" s="65"/>
      <c r="J25" s="66"/>
      <c r="K25" s="65"/>
      <c r="L25" s="66"/>
      <c r="M25" s="65"/>
      <c r="N25" s="66"/>
      <c r="O25" s="56"/>
    </row>
    <row r="26" spans="1:15" ht="13.5" thickTop="1">
      <c r="A26" s="278" t="s">
        <v>69</v>
      </c>
      <c r="B26" s="61" t="s">
        <v>95</v>
      </c>
      <c r="C26" s="104"/>
      <c r="D26" s="231"/>
      <c r="E26" s="272"/>
      <c r="F26" s="280"/>
      <c r="G26" s="313"/>
      <c r="H26" s="315"/>
      <c r="I26" s="69"/>
      <c r="J26" s="60"/>
      <c r="K26" s="69"/>
      <c r="L26" s="60"/>
      <c r="M26" s="69"/>
      <c r="N26" s="60"/>
      <c r="O26" s="56"/>
    </row>
    <row r="27" spans="1:15" ht="12.75">
      <c r="A27" s="279"/>
      <c r="B27" s="65" t="s">
        <v>96</v>
      </c>
      <c r="C27" s="103"/>
      <c r="D27" s="232"/>
      <c r="E27" s="273"/>
      <c r="F27" s="271"/>
      <c r="G27" s="314"/>
      <c r="H27" s="316"/>
      <c r="I27" s="65"/>
      <c r="J27" s="66"/>
      <c r="K27" s="65"/>
      <c r="L27" s="66"/>
      <c r="M27" s="65"/>
      <c r="N27" s="66"/>
      <c r="O27" s="56"/>
    </row>
    <row r="28" spans="1:15" ht="13.5" thickBot="1">
      <c r="A28" s="279"/>
      <c r="B28" s="65" t="s">
        <v>114</v>
      </c>
      <c r="C28" s="103"/>
      <c r="D28" s="233"/>
      <c r="E28" s="273"/>
      <c r="F28" s="271"/>
      <c r="G28" s="243"/>
      <c r="H28" s="244"/>
      <c r="I28" s="65"/>
      <c r="J28" s="66"/>
      <c r="K28" s="65"/>
      <c r="L28" s="66"/>
      <c r="M28" s="65"/>
      <c r="N28" s="66"/>
      <c r="O28" s="56"/>
    </row>
    <row r="29" spans="1:15" ht="13.5" thickTop="1">
      <c r="A29" s="278" t="s">
        <v>70</v>
      </c>
      <c r="B29" s="61" t="s">
        <v>95</v>
      </c>
      <c r="C29" s="104"/>
      <c r="D29" s="231"/>
      <c r="E29" s="272"/>
      <c r="F29" s="280"/>
      <c r="G29" s="240"/>
      <c r="H29" s="241"/>
      <c r="I29" s="69"/>
      <c r="J29" s="60"/>
      <c r="K29" s="69"/>
      <c r="L29" s="60"/>
      <c r="M29" s="69"/>
      <c r="N29" s="60"/>
      <c r="O29" s="56"/>
    </row>
    <row r="30" spans="1:15" ht="12.75">
      <c r="A30" s="279"/>
      <c r="B30" s="65" t="s">
        <v>96</v>
      </c>
      <c r="C30" s="103"/>
      <c r="D30" s="232"/>
      <c r="E30" s="273"/>
      <c r="F30" s="271"/>
      <c r="G30" s="250"/>
      <c r="H30" s="249"/>
      <c r="I30" s="65"/>
      <c r="J30" s="66"/>
      <c r="K30" s="65"/>
      <c r="L30" s="66"/>
      <c r="M30" s="65"/>
      <c r="N30" s="66"/>
      <c r="O30" s="56"/>
    </row>
    <row r="31" spans="1:15" ht="13.5" thickBot="1">
      <c r="A31" s="279"/>
      <c r="B31" s="65" t="s">
        <v>114</v>
      </c>
      <c r="C31" s="103"/>
      <c r="D31" s="233"/>
      <c r="E31" s="273"/>
      <c r="F31" s="271"/>
      <c r="G31" s="243"/>
      <c r="H31" s="244"/>
      <c r="I31" s="65"/>
      <c r="J31" s="66"/>
      <c r="K31" s="65"/>
      <c r="L31" s="66"/>
      <c r="M31" s="65"/>
      <c r="N31" s="66"/>
      <c r="O31" s="56"/>
    </row>
    <row r="32" spans="1:15" ht="13.5" thickTop="1">
      <c r="A32" s="278" t="s">
        <v>22</v>
      </c>
      <c r="B32" s="61" t="s">
        <v>95</v>
      </c>
      <c r="C32" s="104"/>
      <c r="D32" s="231"/>
      <c r="E32" s="272"/>
      <c r="F32" s="280"/>
      <c r="G32" s="240"/>
      <c r="H32" s="241"/>
      <c r="I32" s="67"/>
      <c r="J32" s="68"/>
      <c r="K32" s="67"/>
      <c r="L32" s="68"/>
      <c r="M32" s="67"/>
      <c r="N32" s="68"/>
      <c r="O32" s="56"/>
    </row>
    <row r="33" spans="1:15" ht="12.75">
      <c r="A33" s="279"/>
      <c r="B33" s="65" t="s">
        <v>96</v>
      </c>
      <c r="C33" s="103"/>
      <c r="D33" s="232"/>
      <c r="E33" s="273"/>
      <c r="F33" s="271"/>
      <c r="G33" s="250"/>
      <c r="H33" s="249"/>
      <c r="I33" s="67"/>
      <c r="J33" s="68"/>
      <c r="K33" s="67"/>
      <c r="L33" s="68"/>
      <c r="M33" s="67"/>
      <c r="N33" s="68"/>
      <c r="O33" s="56"/>
    </row>
    <row r="34" spans="1:15" ht="13.5" thickBot="1">
      <c r="A34" s="279"/>
      <c r="B34" s="65" t="s">
        <v>114</v>
      </c>
      <c r="C34" s="103"/>
      <c r="D34" s="233"/>
      <c r="E34" s="273"/>
      <c r="F34" s="271"/>
      <c r="G34" s="243"/>
      <c r="H34" s="244"/>
      <c r="I34" s="67"/>
      <c r="J34" s="68"/>
      <c r="K34" s="67"/>
      <c r="L34" s="68"/>
      <c r="M34" s="67"/>
      <c r="N34" s="68"/>
      <c r="O34" s="56"/>
    </row>
    <row r="35" spans="1:15" ht="13.5" thickTop="1">
      <c r="A35" s="278" t="s">
        <v>23</v>
      </c>
      <c r="B35" s="61" t="s">
        <v>95</v>
      </c>
      <c r="C35" s="104"/>
      <c r="D35" s="220"/>
      <c r="E35" s="272"/>
      <c r="F35" s="280"/>
      <c r="G35" s="240"/>
      <c r="H35" s="241"/>
      <c r="I35" s="70"/>
      <c r="J35" s="71"/>
      <c r="K35" s="70"/>
      <c r="L35" s="71"/>
      <c r="M35" s="70"/>
      <c r="N35" s="71"/>
      <c r="O35" s="56"/>
    </row>
    <row r="36" spans="1:15" ht="12.75">
      <c r="A36" s="279"/>
      <c r="B36" s="65" t="s">
        <v>96</v>
      </c>
      <c r="C36" s="103"/>
      <c r="D36" s="221"/>
      <c r="E36" s="273"/>
      <c r="F36" s="271"/>
      <c r="G36" s="250"/>
      <c r="H36" s="249"/>
      <c r="I36" s="70"/>
      <c r="J36" s="71"/>
      <c r="K36" s="70"/>
      <c r="L36" s="71"/>
      <c r="M36" s="70"/>
      <c r="N36" s="71"/>
      <c r="O36" s="56"/>
    </row>
    <row r="37" spans="1:15" ht="13.5" thickBot="1">
      <c r="A37" s="279"/>
      <c r="B37" s="65" t="s">
        <v>114</v>
      </c>
      <c r="C37" s="103"/>
      <c r="D37" s="221"/>
      <c r="E37" s="273"/>
      <c r="F37" s="271"/>
      <c r="G37" s="243"/>
      <c r="H37" s="244"/>
      <c r="I37" s="70"/>
      <c r="J37" s="71"/>
      <c r="K37" s="70"/>
      <c r="L37" s="71"/>
      <c r="M37" s="70"/>
      <c r="N37" s="71"/>
      <c r="O37" s="56"/>
    </row>
    <row r="38" spans="1:15" ht="13.5" thickTop="1">
      <c r="A38" s="278" t="s">
        <v>24</v>
      </c>
      <c r="B38" s="61" t="s">
        <v>95</v>
      </c>
      <c r="C38" s="104"/>
      <c r="D38" s="220"/>
      <c r="E38" s="272"/>
      <c r="F38" s="280"/>
      <c r="G38" s="313"/>
      <c r="H38" s="315"/>
      <c r="I38" s="70"/>
      <c r="J38" s="71"/>
      <c r="K38" s="70"/>
      <c r="L38" s="71"/>
      <c r="M38" s="70"/>
      <c r="N38" s="71"/>
      <c r="O38" s="56"/>
    </row>
    <row r="39" spans="1:15" ht="12.75">
      <c r="A39" s="279"/>
      <c r="B39" s="65" t="s">
        <v>96</v>
      </c>
      <c r="C39" s="103"/>
      <c r="D39" s="221"/>
      <c r="E39" s="273"/>
      <c r="F39" s="271"/>
      <c r="G39" s="314"/>
      <c r="H39" s="316"/>
      <c r="I39" s="70"/>
      <c r="J39" s="71"/>
      <c r="K39" s="70"/>
      <c r="L39" s="71"/>
      <c r="M39" s="70"/>
      <c r="N39" s="71"/>
      <c r="O39" s="56"/>
    </row>
    <row r="40" spans="1:15" ht="13.5" thickBot="1">
      <c r="A40" s="279"/>
      <c r="B40" s="65" t="s">
        <v>114</v>
      </c>
      <c r="C40" s="103"/>
      <c r="D40" s="221"/>
      <c r="E40" s="273"/>
      <c r="F40" s="271"/>
      <c r="G40" s="243"/>
      <c r="H40" s="244"/>
      <c r="I40" s="70"/>
      <c r="J40" s="71"/>
      <c r="K40" s="70"/>
      <c r="L40" s="71"/>
      <c r="M40" s="70"/>
      <c r="N40" s="71"/>
      <c r="O40" s="56"/>
    </row>
    <row r="41" spans="1:15" ht="13.5" thickTop="1">
      <c r="A41" s="278" t="s">
        <v>25</v>
      </c>
      <c r="B41" s="61" t="s">
        <v>95</v>
      </c>
      <c r="C41" s="104"/>
      <c r="D41" s="220"/>
      <c r="E41" s="272"/>
      <c r="F41" s="280"/>
      <c r="G41" s="313"/>
      <c r="H41" s="315"/>
      <c r="I41" s="70"/>
      <c r="J41" s="71"/>
      <c r="K41" s="70"/>
      <c r="L41" s="71"/>
      <c r="M41" s="70"/>
      <c r="N41" s="71"/>
      <c r="O41" s="56"/>
    </row>
    <row r="42" spans="1:15" ht="12.75">
      <c r="A42" s="279"/>
      <c r="B42" s="65" t="s">
        <v>96</v>
      </c>
      <c r="C42" s="103"/>
      <c r="D42" s="221"/>
      <c r="E42" s="273"/>
      <c r="F42" s="271"/>
      <c r="G42" s="314"/>
      <c r="H42" s="316"/>
      <c r="I42" s="70"/>
      <c r="J42" s="71"/>
      <c r="K42" s="70"/>
      <c r="L42" s="71"/>
      <c r="M42" s="70"/>
      <c r="N42" s="71"/>
      <c r="O42" s="56"/>
    </row>
    <row r="43" spans="1:15" ht="13.5" thickBot="1">
      <c r="A43" s="279"/>
      <c r="B43" s="65" t="s">
        <v>114</v>
      </c>
      <c r="C43" s="103"/>
      <c r="D43" s="221"/>
      <c r="E43" s="273"/>
      <c r="F43" s="271"/>
      <c r="G43" s="243"/>
      <c r="H43" s="244"/>
      <c r="I43" s="69"/>
      <c r="J43" s="60"/>
      <c r="K43" s="69"/>
      <c r="L43" s="60"/>
      <c r="M43" s="69"/>
      <c r="N43" s="60"/>
      <c r="O43" s="56"/>
    </row>
    <row r="44" spans="1:15" ht="13.5" thickTop="1">
      <c r="A44" s="382" t="s">
        <v>26</v>
      </c>
      <c r="B44" s="61" t="s">
        <v>95</v>
      </c>
      <c r="C44" s="179"/>
      <c r="D44" s="220"/>
      <c r="E44" s="383"/>
      <c r="F44" s="384"/>
      <c r="G44" s="313"/>
      <c r="H44" s="315"/>
      <c r="I44" s="178"/>
      <c r="J44" s="178"/>
      <c r="K44" s="178"/>
      <c r="L44" s="178"/>
      <c r="M44" s="178"/>
      <c r="N44" s="178"/>
      <c r="O44" s="56"/>
    </row>
    <row r="45" spans="1:15" ht="12.75">
      <c r="A45" s="382"/>
      <c r="B45" s="65" t="s">
        <v>96</v>
      </c>
      <c r="C45" s="103"/>
      <c r="D45" s="221"/>
      <c r="E45" s="383"/>
      <c r="F45" s="384"/>
      <c r="G45" s="314"/>
      <c r="H45" s="316"/>
      <c r="I45" s="178"/>
      <c r="J45" s="178"/>
      <c r="K45" s="178"/>
      <c r="L45" s="178"/>
      <c r="M45" s="178"/>
      <c r="N45" s="178"/>
      <c r="O45" s="56"/>
    </row>
    <row r="46" spans="1:15" ht="13.5" thickBot="1">
      <c r="A46" s="382"/>
      <c r="B46" s="65" t="s">
        <v>114</v>
      </c>
      <c r="C46" s="182"/>
      <c r="D46" s="221"/>
      <c r="E46" s="383"/>
      <c r="F46" s="384"/>
      <c r="G46" s="243"/>
      <c r="H46" s="244"/>
      <c r="I46" s="178"/>
      <c r="J46" s="178"/>
      <c r="K46" s="178"/>
      <c r="L46" s="178"/>
      <c r="M46" s="178"/>
      <c r="N46" s="178"/>
      <c r="O46" s="56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6"/>
    </row>
    <row r="48" spans="1:14" s="37" customFormat="1" ht="12.75">
      <c r="A48" s="325" t="s">
        <v>32</v>
      </c>
      <c r="B48" s="325"/>
      <c r="C48" s="325"/>
      <c r="D48" s="326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25" t="s">
        <v>35</v>
      </c>
      <c r="C50" s="325"/>
      <c r="D50" s="325"/>
      <c r="E50" s="326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25" t="s">
        <v>34</v>
      </c>
      <c r="C51" s="325"/>
      <c r="D51" s="325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="37" customFormat="1" ht="12.75"/>
  </sheetData>
  <mergeCells count="65">
    <mergeCell ref="H44:H45"/>
    <mergeCell ref="A44:A46"/>
    <mergeCell ref="E44:E46"/>
    <mergeCell ref="F44:F46"/>
    <mergeCell ref="G44:G45"/>
    <mergeCell ref="H41:H42"/>
    <mergeCell ref="A38:A40"/>
    <mergeCell ref="E38:E40"/>
    <mergeCell ref="F38:F40"/>
    <mergeCell ref="H38:H39"/>
    <mergeCell ref="A41:A43"/>
    <mergeCell ref="E41:E43"/>
    <mergeCell ref="F41:F43"/>
    <mergeCell ref="G41:G42"/>
    <mergeCell ref="G38:G39"/>
    <mergeCell ref="A17:A19"/>
    <mergeCell ref="E17:E19"/>
    <mergeCell ref="F17:F19"/>
    <mergeCell ref="A20:A22"/>
    <mergeCell ref="E20:E22"/>
    <mergeCell ref="F20:F22"/>
    <mergeCell ref="G23:G24"/>
    <mergeCell ref="H23:H24"/>
    <mergeCell ref="A11:A13"/>
    <mergeCell ref="A14:A16"/>
    <mergeCell ref="E11:E13"/>
    <mergeCell ref="F11:F13"/>
    <mergeCell ref="F14:F16"/>
    <mergeCell ref="E14:E16"/>
    <mergeCell ref="E23:E25"/>
    <mergeCell ref="F23:F25"/>
    <mergeCell ref="K9:L9"/>
    <mergeCell ref="M9:N9"/>
    <mergeCell ref="I1:K1"/>
    <mergeCell ref="I2:K2"/>
    <mergeCell ref="I3:K3"/>
    <mergeCell ref="A6:N7"/>
    <mergeCell ref="A8:A10"/>
    <mergeCell ref="B8:D8"/>
    <mergeCell ref="E8:F8"/>
    <mergeCell ref="B9:C10"/>
    <mergeCell ref="A48:D48"/>
    <mergeCell ref="B50:E50"/>
    <mergeCell ref="B51:D51"/>
    <mergeCell ref="G8:N8"/>
    <mergeCell ref="D9:D10"/>
    <mergeCell ref="E9:E10"/>
    <mergeCell ref="F9:F10"/>
    <mergeCell ref="G9:H9"/>
    <mergeCell ref="I9:J9"/>
    <mergeCell ref="A23:A25"/>
    <mergeCell ref="A26:A28"/>
    <mergeCell ref="E26:E28"/>
    <mergeCell ref="F26:F28"/>
    <mergeCell ref="G26:G27"/>
    <mergeCell ref="H26:H27"/>
    <mergeCell ref="A29:A31"/>
    <mergeCell ref="A35:A37"/>
    <mergeCell ref="F35:F37"/>
    <mergeCell ref="E35:E37"/>
    <mergeCell ref="E29:E31"/>
    <mergeCell ref="F29:F31"/>
    <mergeCell ref="A32:A34"/>
    <mergeCell ref="E32:E34"/>
    <mergeCell ref="F32:F34"/>
  </mergeCells>
  <printOptions/>
  <pageMargins left="0.33" right="0.19" top="0.29" bottom="0.54" header="0.34" footer="0.31"/>
  <pageSetup horizontalDpi="600" verticalDpi="600" orientation="landscape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D14" sqref="D14:D16"/>
    </sheetView>
  </sheetViews>
  <sheetFormatPr defaultColWidth="9.140625" defaultRowHeight="12.75"/>
  <cols>
    <col min="1" max="1" width="18.140625" style="0" customWidth="1"/>
    <col min="2" max="2" width="8.140625" style="0" customWidth="1"/>
    <col min="3" max="3" width="10.57421875" style="0" customWidth="1"/>
    <col min="4" max="4" width="7.8515625" style="0" customWidth="1"/>
    <col min="5" max="5" width="10.7109375" style="0" customWidth="1"/>
    <col min="6" max="6" width="6.140625" style="0" customWidth="1"/>
    <col min="7" max="7" width="14.8515625" style="0" customWidth="1"/>
    <col min="8" max="8" width="7.8515625" style="0" customWidth="1"/>
    <col min="9" max="9" width="10.00390625" style="0" customWidth="1"/>
    <col min="10" max="10" width="7.7109375" style="0" customWidth="1"/>
    <col min="11" max="11" width="11.57421875" style="0" customWidth="1"/>
    <col min="12" max="12" width="7.00390625" style="0" customWidth="1"/>
    <col min="13" max="13" width="11.140625" style="0" customWidth="1"/>
    <col min="14" max="14" width="7.28125" style="0" customWidth="1"/>
  </cols>
  <sheetData>
    <row r="1" spans="1:15" ht="12.75">
      <c r="A1" s="54" t="s">
        <v>41</v>
      </c>
      <c r="B1" s="55" t="s">
        <v>43</v>
      </c>
      <c r="C1" s="55"/>
      <c r="D1" s="57"/>
      <c r="E1" s="57">
        <v>50668</v>
      </c>
      <c r="F1" s="57"/>
      <c r="G1" s="57"/>
      <c r="H1" s="57"/>
      <c r="I1" s="366" t="s">
        <v>29</v>
      </c>
      <c r="J1" s="366"/>
      <c r="K1" s="366"/>
      <c r="L1" s="58">
        <v>1101</v>
      </c>
      <c r="M1" s="59"/>
      <c r="N1" s="59"/>
      <c r="O1" s="56"/>
    </row>
    <row r="2" spans="1:15" ht="12.75">
      <c r="A2" s="55" t="s">
        <v>1</v>
      </c>
      <c r="B2" s="55" t="s">
        <v>56</v>
      </c>
      <c r="C2" s="55"/>
      <c r="D2" s="57"/>
      <c r="E2" s="57">
        <v>50669</v>
      </c>
      <c r="F2" s="57"/>
      <c r="G2" s="57"/>
      <c r="H2" s="57"/>
      <c r="I2" s="366" t="s">
        <v>2</v>
      </c>
      <c r="J2" s="366"/>
      <c r="K2" s="366"/>
      <c r="L2" s="57">
        <v>8</v>
      </c>
      <c r="M2" s="59"/>
      <c r="N2" s="59"/>
      <c r="O2" s="56"/>
    </row>
    <row r="3" spans="1:15" ht="12.75">
      <c r="A3" s="55" t="s">
        <v>0</v>
      </c>
      <c r="B3" s="55" t="s">
        <v>38</v>
      </c>
      <c r="C3" s="55"/>
      <c r="D3" s="57"/>
      <c r="E3" s="57"/>
      <c r="F3" s="57"/>
      <c r="G3" s="57"/>
      <c r="H3" s="57"/>
      <c r="I3" s="366" t="s">
        <v>3</v>
      </c>
      <c r="J3" s="366"/>
      <c r="K3" s="366"/>
      <c r="L3" s="57">
        <v>1</v>
      </c>
      <c r="M3" s="59"/>
      <c r="N3" s="59"/>
      <c r="O3" s="56"/>
    </row>
    <row r="4" spans="1:15" ht="12.75">
      <c r="A4" s="55" t="s">
        <v>4</v>
      </c>
      <c r="B4" s="55">
        <v>189</v>
      </c>
      <c r="C4" s="55"/>
      <c r="D4" s="57"/>
      <c r="E4" s="57"/>
      <c r="F4" s="57"/>
      <c r="G4" s="57"/>
      <c r="H4" s="57"/>
      <c r="I4" s="55" t="s">
        <v>31</v>
      </c>
      <c r="J4" s="55"/>
      <c r="K4" s="55"/>
      <c r="L4" s="55" t="s">
        <v>63</v>
      </c>
      <c r="M4" s="57"/>
      <c r="N4" s="57"/>
      <c r="O4" s="57"/>
    </row>
    <row r="5" spans="1:15" ht="13.5" thickBo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 t="s">
        <v>66</v>
      </c>
      <c r="M5" s="59"/>
      <c r="N5" s="59"/>
      <c r="O5" s="56"/>
    </row>
    <row r="6" spans="1:15" ht="12.75" customHeight="1" thickTop="1">
      <c r="A6" s="367" t="s">
        <v>5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9"/>
      <c r="O6" s="56"/>
    </row>
    <row r="7" spans="1:15" ht="12.75" customHeight="1" thickBot="1">
      <c r="A7" s="370"/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2"/>
      <c r="O7" s="56"/>
    </row>
    <row r="8" spans="1:15" ht="15" customHeight="1" thickBot="1" thickTop="1">
      <c r="A8" s="373" t="s">
        <v>6</v>
      </c>
      <c r="B8" s="375" t="s">
        <v>7</v>
      </c>
      <c r="C8" s="376"/>
      <c r="D8" s="377"/>
      <c r="E8" s="375" t="s">
        <v>11</v>
      </c>
      <c r="F8" s="377"/>
      <c r="G8" s="358" t="s">
        <v>15</v>
      </c>
      <c r="H8" s="359"/>
      <c r="I8" s="359"/>
      <c r="J8" s="359"/>
      <c r="K8" s="359"/>
      <c r="L8" s="359"/>
      <c r="M8" s="359"/>
      <c r="N8" s="280"/>
      <c r="O8" s="56"/>
    </row>
    <row r="9" spans="1:15" ht="12.75" customHeight="1" thickTop="1">
      <c r="A9" s="279"/>
      <c r="B9" s="378" t="s">
        <v>8</v>
      </c>
      <c r="C9" s="379"/>
      <c r="D9" s="360" t="s">
        <v>9</v>
      </c>
      <c r="E9" s="361" t="s">
        <v>68</v>
      </c>
      <c r="F9" s="360" t="s">
        <v>9</v>
      </c>
      <c r="G9" s="364" t="s">
        <v>27</v>
      </c>
      <c r="H9" s="365"/>
      <c r="I9" s="364" t="s">
        <v>28</v>
      </c>
      <c r="J9" s="365"/>
      <c r="K9" s="364" t="s">
        <v>13</v>
      </c>
      <c r="L9" s="365"/>
      <c r="M9" s="364" t="s">
        <v>14</v>
      </c>
      <c r="N9" s="365"/>
      <c r="O9" s="56"/>
    </row>
    <row r="10" spans="1:15" ht="12.75" customHeight="1" thickBot="1">
      <c r="A10" s="374"/>
      <c r="B10" s="392"/>
      <c r="C10" s="393"/>
      <c r="D10" s="363"/>
      <c r="E10" s="362"/>
      <c r="F10" s="363"/>
      <c r="G10" s="18" t="s">
        <v>115</v>
      </c>
      <c r="H10" s="63" t="s">
        <v>9</v>
      </c>
      <c r="I10" s="64" t="s">
        <v>12</v>
      </c>
      <c r="J10" s="63" t="s">
        <v>9</v>
      </c>
      <c r="K10" s="64" t="s">
        <v>68</v>
      </c>
      <c r="L10" s="63" t="s">
        <v>9</v>
      </c>
      <c r="M10" s="64" t="s">
        <v>30</v>
      </c>
      <c r="N10" s="63" t="s">
        <v>9</v>
      </c>
      <c r="O10" s="56"/>
    </row>
    <row r="11" spans="1:15" ht="15.75" customHeight="1" thickTop="1">
      <c r="A11" s="387" t="s">
        <v>16</v>
      </c>
      <c r="B11" s="61" t="s">
        <v>95</v>
      </c>
      <c r="C11" s="239">
        <v>0</v>
      </c>
      <c r="D11" s="234">
        <f>9.621*1.075*1.2</f>
        <v>12.41109</v>
      </c>
      <c r="E11" s="391">
        <f>73+10</f>
        <v>83</v>
      </c>
      <c r="F11" s="396">
        <v>22.54</v>
      </c>
      <c r="G11" s="240">
        <v>26310</v>
      </c>
      <c r="H11" s="241">
        <v>5.81</v>
      </c>
      <c r="I11" s="65"/>
      <c r="J11" s="66"/>
      <c r="K11" s="65"/>
      <c r="L11" s="66"/>
      <c r="M11" s="65"/>
      <c r="N11" s="66"/>
      <c r="O11" s="56"/>
    </row>
    <row r="12" spans="1:15" ht="15" customHeight="1">
      <c r="A12" s="388"/>
      <c r="B12" s="65" t="s">
        <v>96</v>
      </c>
      <c r="C12" s="211">
        <v>5640</v>
      </c>
      <c r="D12" s="235">
        <f>4.927*1.075*1.2</f>
        <v>6.355829999999998</v>
      </c>
      <c r="E12" s="386"/>
      <c r="F12" s="316"/>
      <c r="G12" s="314">
        <v>1057.14</v>
      </c>
      <c r="H12" s="316">
        <v>47.23</v>
      </c>
      <c r="I12" s="65"/>
      <c r="J12" s="66"/>
      <c r="K12" s="65"/>
      <c r="L12" s="66"/>
      <c r="M12" s="65"/>
      <c r="N12" s="66"/>
      <c r="O12" s="56"/>
    </row>
    <row r="13" spans="1:15" ht="15" customHeight="1" thickBot="1">
      <c r="A13" s="388"/>
      <c r="B13" s="65" t="s">
        <v>114</v>
      </c>
      <c r="C13" s="210">
        <v>17.25</v>
      </c>
      <c r="D13" s="237">
        <f>46.514*1.075*1.2</f>
        <v>60.00306</v>
      </c>
      <c r="E13" s="386"/>
      <c r="F13" s="316"/>
      <c r="G13" s="394"/>
      <c r="H13" s="395"/>
      <c r="I13" s="65"/>
      <c r="J13" s="66"/>
      <c r="K13" s="65"/>
      <c r="L13" s="66"/>
      <c r="M13" s="65"/>
      <c r="N13" s="66"/>
      <c r="O13" s="56"/>
    </row>
    <row r="14" spans="1:15" ht="15.75" customHeight="1" thickTop="1">
      <c r="A14" s="388" t="s">
        <v>17</v>
      </c>
      <c r="B14" s="61" t="s">
        <v>95</v>
      </c>
      <c r="C14" s="238">
        <v>0</v>
      </c>
      <c r="D14" s="234">
        <f>9.621*1.075*1.2</f>
        <v>12.41109</v>
      </c>
      <c r="E14" s="293">
        <f>70+10</f>
        <v>80</v>
      </c>
      <c r="F14" s="315">
        <v>22.54</v>
      </c>
      <c r="G14" s="240">
        <v>25020</v>
      </c>
      <c r="H14" s="241">
        <v>5.81</v>
      </c>
      <c r="I14" s="65"/>
      <c r="J14" s="66"/>
      <c r="K14" s="65"/>
      <c r="L14" s="66"/>
      <c r="M14" s="65"/>
      <c r="N14" s="66"/>
      <c r="O14" s="56"/>
    </row>
    <row r="15" spans="1:15" ht="15" customHeight="1">
      <c r="A15" s="388"/>
      <c r="B15" s="65" t="s">
        <v>96</v>
      </c>
      <c r="C15" s="211">
        <v>5010</v>
      </c>
      <c r="D15" s="235">
        <f>4.927*1.075*1.2</f>
        <v>6.355829999999998</v>
      </c>
      <c r="E15" s="294"/>
      <c r="F15" s="316"/>
      <c r="G15" s="314">
        <v>1057.14</v>
      </c>
      <c r="H15" s="316">
        <v>47.23</v>
      </c>
      <c r="I15" s="65"/>
      <c r="J15" s="66"/>
      <c r="K15" s="65"/>
      <c r="L15" s="66"/>
      <c r="M15" s="65"/>
      <c r="N15" s="66"/>
      <c r="O15" s="56"/>
    </row>
    <row r="16" spans="1:15" ht="15" customHeight="1" thickBot="1">
      <c r="A16" s="388"/>
      <c r="B16" s="65" t="s">
        <v>114</v>
      </c>
      <c r="C16" s="210">
        <v>17.25</v>
      </c>
      <c r="D16" s="237">
        <f>46.514*1.075*1.2</f>
        <v>60.00306</v>
      </c>
      <c r="E16" s="294"/>
      <c r="F16" s="316"/>
      <c r="G16" s="394"/>
      <c r="H16" s="395"/>
      <c r="I16" s="65"/>
      <c r="J16" s="66"/>
      <c r="K16" s="65"/>
      <c r="L16" s="66"/>
      <c r="M16" s="65"/>
      <c r="N16" s="66"/>
      <c r="O16" s="56"/>
    </row>
    <row r="17" spans="1:15" ht="13.5" thickTop="1">
      <c r="A17" s="388" t="s">
        <v>18</v>
      </c>
      <c r="B17" s="61" t="s">
        <v>95</v>
      </c>
      <c r="C17" s="238"/>
      <c r="D17" s="220"/>
      <c r="E17" s="385"/>
      <c r="F17" s="315"/>
      <c r="G17" s="240"/>
      <c r="H17" s="241"/>
      <c r="I17" s="65"/>
      <c r="J17" s="66"/>
      <c r="K17" s="65"/>
      <c r="L17" s="66"/>
      <c r="M17" s="65"/>
      <c r="N17" s="66"/>
      <c r="O17" s="56"/>
    </row>
    <row r="18" spans="1:15" ht="12.75">
      <c r="A18" s="388"/>
      <c r="B18" s="65" t="s">
        <v>96</v>
      </c>
      <c r="C18" s="211"/>
      <c r="D18" s="221"/>
      <c r="E18" s="386"/>
      <c r="F18" s="316"/>
      <c r="G18" s="314"/>
      <c r="H18" s="316"/>
      <c r="I18" s="65"/>
      <c r="J18" s="66"/>
      <c r="K18" s="65"/>
      <c r="L18" s="66"/>
      <c r="M18" s="65"/>
      <c r="N18" s="66"/>
      <c r="O18" s="56"/>
    </row>
    <row r="19" spans="1:15" ht="13.5" thickBot="1">
      <c r="A19" s="388"/>
      <c r="B19" s="65" t="s">
        <v>114</v>
      </c>
      <c r="C19" s="210"/>
      <c r="D19" s="221"/>
      <c r="E19" s="386"/>
      <c r="F19" s="316"/>
      <c r="G19" s="394"/>
      <c r="H19" s="395"/>
      <c r="I19" s="65"/>
      <c r="J19" s="66"/>
      <c r="K19" s="65"/>
      <c r="L19" s="66"/>
      <c r="M19" s="65"/>
      <c r="N19" s="66"/>
      <c r="O19" s="56"/>
    </row>
    <row r="20" spans="1:15" ht="13.5" thickTop="1">
      <c r="A20" s="388" t="s">
        <v>19</v>
      </c>
      <c r="B20" s="61" t="s">
        <v>95</v>
      </c>
      <c r="C20" s="238"/>
      <c r="D20" s="220"/>
      <c r="E20" s="385"/>
      <c r="F20" s="315"/>
      <c r="G20" s="313"/>
      <c r="H20" s="315"/>
      <c r="I20" s="65"/>
      <c r="J20" s="66"/>
      <c r="K20" s="65"/>
      <c r="L20" s="66"/>
      <c r="M20" s="65"/>
      <c r="N20" s="66"/>
      <c r="O20" s="56"/>
    </row>
    <row r="21" spans="1:15" ht="12.75">
      <c r="A21" s="388"/>
      <c r="B21" s="65" t="s">
        <v>96</v>
      </c>
      <c r="C21" s="211"/>
      <c r="D21" s="221"/>
      <c r="E21" s="386"/>
      <c r="F21" s="316"/>
      <c r="G21" s="314"/>
      <c r="H21" s="316"/>
      <c r="I21" s="65"/>
      <c r="J21" s="66"/>
      <c r="K21" s="65"/>
      <c r="L21" s="66"/>
      <c r="M21" s="65"/>
      <c r="N21" s="66"/>
      <c r="O21" s="56"/>
    </row>
    <row r="22" spans="1:15" ht="13.5" thickBot="1">
      <c r="A22" s="388"/>
      <c r="B22" s="65" t="s">
        <v>114</v>
      </c>
      <c r="C22" s="210"/>
      <c r="D22" s="221"/>
      <c r="E22" s="386"/>
      <c r="F22" s="316"/>
      <c r="G22" s="243"/>
      <c r="H22" s="244"/>
      <c r="I22" s="65"/>
      <c r="J22" s="66"/>
      <c r="K22" s="65"/>
      <c r="L22" s="66"/>
      <c r="M22" s="65"/>
      <c r="N22" s="66"/>
      <c r="O22" s="56"/>
    </row>
    <row r="23" spans="1:15" ht="13.5" thickTop="1">
      <c r="A23" s="278" t="s">
        <v>20</v>
      </c>
      <c r="B23" s="61" t="s">
        <v>95</v>
      </c>
      <c r="C23" s="238"/>
      <c r="D23" s="220"/>
      <c r="E23" s="385"/>
      <c r="F23" s="315"/>
      <c r="G23" s="313"/>
      <c r="H23" s="315"/>
      <c r="I23" s="69"/>
      <c r="J23" s="60"/>
      <c r="K23" s="69"/>
      <c r="L23" s="60"/>
      <c r="M23" s="69"/>
      <c r="N23" s="60"/>
      <c r="O23" s="56"/>
    </row>
    <row r="24" spans="1:15" ht="12.75">
      <c r="A24" s="279"/>
      <c r="B24" s="65" t="s">
        <v>96</v>
      </c>
      <c r="C24" s="211"/>
      <c r="D24" s="221"/>
      <c r="E24" s="386"/>
      <c r="F24" s="316"/>
      <c r="G24" s="314"/>
      <c r="H24" s="316"/>
      <c r="I24" s="65"/>
      <c r="J24" s="66"/>
      <c r="K24" s="65"/>
      <c r="L24" s="66"/>
      <c r="M24" s="65"/>
      <c r="N24" s="66"/>
      <c r="O24" s="56"/>
    </row>
    <row r="25" spans="1:15" ht="13.5" thickBot="1">
      <c r="A25" s="279"/>
      <c r="B25" s="65" t="s">
        <v>114</v>
      </c>
      <c r="C25" s="103"/>
      <c r="D25" s="221"/>
      <c r="E25" s="386"/>
      <c r="F25" s="316"/>
      <c r="G25" s="243"/>
      <c r="H25" s="244"/>
      <c r="I25" s="65"/>
      <c r="J25" s="66"/>
      <c r="K25" s="65"/>
      <c r="L25" s="66"/>
      <c r="M25" s="65"/>
      <c r="N25" s="66"/>
      <c r="O25" s="56"/>
    </row>
    <row r="26" spans="1:15" ht="13.5" thickTop="1">
      <c r="A26" s="278" t="s">
        <v>69</v>
      </c>
      <c r="B26" s="61" t="s">
        <v>95</v>
      </c>
      <c r="C26" s="104"/>
      <c r="D26" s="220"/>
      <c r="E26" s="385"/>
      <c r="F26" s="315"/>
      <c r="G26" s="240"/>
      <c r="H26" s="241"/>
      <c r="I26" s="69"/>
      <c r="J26" s="60"/>
      <c r="K26" s="69"/>
      <c r="L26" s="60"/>
      <c r="M26" s="69"/>
      <c r="N26" s="60"/>
      <c r="O26" s="56"/>
    </row>
    <row r="27" spans="1:15" ht="12.75">
      <c r="A27" s="279"/>
      <c r="B27" s="65" t="s">
        <v>96</v>
      </c>
      <c r="C27" s="103"/>
      <c r="D27" s="221"/>
      <c r="E27" s="386"/>
      <c r="F27" s="316"/>
      <c r="G27" s="250"/>
      <c r="H27" s="249"/>
      <c r="I27" s="65"/>
      <c r="J27" s="66"/>
      <c r="K27" s="65"/>
      <c r="L27" s="66"/>
      <c r="M27" s="65"/>
      <c r="N27" s="66"/>
      <c r="O27" s="56"/>
    </row>
    <row r="28" spans="1:15" ht="13.5" thickBot="1">
      <c r="A28" s="279"/>
      <c r="B28" s="65" t="s">
        <v>114</v>
      </c>
      <c r="C28" s="103"/>
      <c r="D28" s="221"/>
      <c r="E28" s="386"/>
      <c r="F28" s="316"/>
      <c r="G28" s="243"/>
      <c r="H28" s="244"/>
      <c r="I28" s="65"/>
      <c r="J28" s="66"/>
      <c r="K28" s="65"/>
      <c r="L28" s="66"/>
      <c r="M28" s="65"/>
      <c r="N28" s="66"/>
      <c r="O28" s="56"/>
    </row>
    <row r="29" spans="1:15" ht="13.5" thickTop="1">
      <c r="A29" s="278" t="s">
        <v>70</v>
      </c>
      <c r="B29" s="61" t="s">
        <v>95</v>
      </c>
      <c r="C29" s="104"/>
      <c r="D29" s="220"/>
      <c r="E29" s="385"/>
      <c r="F29" s="315"/>
      <c r="G29" s="240"/>
      <c r="H29" s="241"/>
      <c r="I29" s="69"/>
      <c r="J29" s="60"/>
      <c r="K29" s="69"/>
      <c r="L29" s="60"/>
      <c r="M29" s="69"/>
      <c r="N29" s="60"/>
      <c r="O29" s="56"/>
    </row>
    <row r="30" spans="1:15" ht="12.75">
      <c r="A30" s="279"/>
      <c r="B30" s="65" t="s">
        <v>96</v>
      </c>
      <c r="C30" s="103"/>
      <c r="D30" s="221"/>
      <c r="E30" s="386"/>
      <c r="F30" s="316"/>
      <c r="G30" s="250"/>
      <c r="H30" s="249"/>
      <c r="I30" s="65"/>
      <c r="J30" s="66"/>
      <c r="K30" s="65"/>
      <c r="L30" s="66"/>
      <c r="M30" s="65"/>
      <c r="N30" s="66"/>
      <c r="O30" s="56"/>
    </row>
    <row r="31" spans="1:15" ht="13.5" thickBot="1">
      <c r="A31" s="279"/>
      <c r="B31" s="65" t="s">
        <v>114</v>
      </c>
      <c r="C31" s="103"/>
      <c r="D31" s="221"/>
      <c r="E31" s="386"/>
      <c r="F31" s="316"/>
      <c r="G31" s="243"/>
      <c r="H31" s="244"/>
      <c r="I31" s="65"/>
      <c r="J31" s="66"/>
      <c r="K31" s="65"/>
      <c r="L31" s="66"/>
      <c r="M31" s="65"/>
      <c r="N31" s="66"/>
      <c r="O31" s="56"/>
    </row>
    <row r="32" spans="1:15" ht="13.5" thickTop="1">
      <c r="A32" s="278" t="s">
        <v>22</v>
      </c>
      <c r="B32" s="61" t="s">
        <v>95</v>
      </c>
      <c r="C32" s="104"/>
      <c r="D32" s="220"/>
      <c r="E32" s="272"/>
      <c r="F32" s="280"/>
      <c r="G32" s="240"/>
      <c r="H32" s="241"/>
      <c r="I32" s="69"/>
      <c r="J32" s="60"/>
      <c r="K32" s="69"/>
      <c r="L32" s="60"/>
      <c r="M32" s="69"/>
      <c r="N32" s="60"/>
      <c r="O32" s="56"/>
    </row>
    <row r="33" spans="1:15" ht="12.75">
      <c r="A33" s="279"/>
      <c r="B33" s="65" t="s">
        <v>96</v>
      </c>
      <c r="C33" s="103"/>
      <c r="D33" s="221"/>
      <c r="E33" s="273"/>
      <c r="F33" s="271"/>
      <c r="G33" s="250"/>
      <c r="H33" s="249"/>
      <c r="I33" s="65"/>
      <c r="J33" s="66"/>
      <c r="K33" s="65"/>
      <c r="L33" s="66"/>
      <c r="M33" s="65"/>
      <c r="N33" s="66"/>
      <c r="O33" s="56"/>
    </row>
    <row r="34" spans="1:15" ht="13.5" thickBot="1">
      <c r="A34" s="279"/>
      <c r="B34" s="65" t="s">
        <v>114</v>
      </c>
      <c r="C34" s="103"/>
      <c r="D34" s="221"/>
      <c r="E34" s="273"/>
      <c r="F34" s="271"/>
      <c r="G34" s="243"/>
      <c r="H34" s="244"/>
      <c r="I34" s="65"/>
      <c r="J34" s="66"/>
      <c r="K34" s="65"/>
      <c r="L34" s="66"/>
      <c r="M34" s="65"/>
      <c r="N34" s="66"/>
      <c r="O34" s="56"/>
    </row>
    <row r="35" spans="1:15" ht="13.5" thickTop="1">
      <c r="A35" s="278" t="s">
        <v>23</v>
      </c>
      <c r="B35" s="61" t="s">
        <v>95</v>
      </c>
      <c r="C35" s="104"/>
      <c r="D35" s="220"/>
      <c r="E35" s="272"/>
      <c r="F35" s="280"/>
      <c r="G35" s="313"/>
      <c r="H35" s="315"/>
      <c r="I35" s="69"/>
      <c r="J35" s="60"/>
      <c r="K35" s="69"/>
      <c r="L35" s="60"/>
      <c r="M35" s="69"/>
      <c r="N35" s="60"/>
      <c r="O35" s="56"/>
    </row>
    <row r="36" spans="1:15" ht="12.75">
      <c r="A36" s="279"/>
      <c r="B36" s="65" t="s">
        <v>96</v>
      </c>
      <c r="C36" s="103"/>
      <c r="D36" s="221"/>
      <c r="E36" s="273"/>
      <c r="F36" s="271"/>
      <c r="G36" s="314"/>
      <c r="H36" s="316"/>
      <c r="I36" s="65"/>
      <c r="J36" s="66"/>
      <c r="K36" s="65"/>
      <c r="L36" s="66"/>
      <c r="M36" s="65"/>
      <c r="N36" s="66"/>
      <c r="O36" s="56"/>
    </row>
    <row r="37" spans="1:15" ht="13.5" thickBot="1">
      <c r="A37" s="279"/>
      <c r="B37" s="65" t="s">
        <v>114</v>
      </c>
      <c r="C37" s="103"/>
      <c r="D37" s="221"/>
      <c r="E37" s="273"/>
      <c r="F37" s="271"/>
      <c r="G37" s="243"/>
      <c r="H37" s="244"/>
      <c r="I37" s="65"/>
      <c r="J37" s="66"/>
      <c r="K37" s="65"/>
      <c r="L37" s="66"/>
      <c r="M37" s="65"/>
      <c r="N37" s="66"/>
      <c r="O37" s="56"/>
    </row>
    <row r="38" spans="1:15" ht="13.5" thickTop="1">
      <c r="A38" s="278" t="s">
        <v>24</v>
      </c>
      <c r="B38" s="61" t="s">
        <v>95</v>
      </c>
      <c r="C38" s="104"/>
      <c r="D38" s="220"/>
      <c r="E38" s="272"/>
      <c r="F38" s="280"/>
      <c r="G38" s="313"/>
      <c r="H38" s="315"/>
      <c r="I38" s="69"/>
      <c r="J38" s="73"/>
      <c r="K38" s="73"/>
      <c r="L38" s="73"/>
      <c r="M38" s="73"/>
      <c r="N38" s="60"/>
      <c r="O38" s="56"/>
    </row>
    <row r="39" spans="1:15" ht="12.75">
      <c r="A39" s="279"/>
      <c r="B39" s="65" t="s">
        <v>96</v>
      </c>
      <c r="C39" s="103"/>
      <c r="D39" s="221"/>
      <c r="E39" s="273"/>
      <c r="F39" s="271"/>
      <c r="G39" s="314"/>
      <c r="H39" s="316"/>
      <c r="I39" s="65"/>
      <c r="J39" s="74"/>
      <c r="K39" s="74"/>
      <c r="L39" s="74"/>
      <c r="M39" s="74"/>
      <c r="N39" s="66"/>
      <c r="O39" s="56"/>
    </row>
    <row r="40" spans="1:15" ht="12.75">
      <c r="A40" s="279"/>
      <c r="B40" s="65" t="s">
        <v>114</v>
      </c>
      <c r="C40" s="103"/>
      <c r="D40" s="221"/>
      <c r="E40" s="273"/>
      <c r="F40" s="271"/>
      <c r="G40" s="243"/>
      <c r="H40" s="244"/>
      <c r="I40" s="65"/>
      <c r="J40" s="74"/>
      <c r="K40" s="74"/>
      <c r="L40" s="74"/>
      <c r="M40" s="74"/>
      <c r="N40" s="66"/>
      <c r="O40" s="56"/>
    </row>
    <row r="41" spans="1:15" ht="12.75">
      <c r="A41" s="278" t="s">
        <v>25</v>
      </c>
      <c r="B41" s="69" t="s">
        <v>95</v>
      </c>
      <c r="C41" s="104"/>
      <c r="D41" s="220"/>
      <c r="E41" s="272"/>
      <c r="F41" s="280"/>
      <c r="G41" s="313"/>
      <c r="H41" s="315"/>
      <c r="I41" s="69"/>
      <c r="J41" s="60"/>
      <c r="K41" s="69"/>
      <c r="L41" s="60"/>
      <c r="M41" s="69"/>
      <c r="N41" s="60"/>
      <c r="O41" s="56"/>
    </row>
    <row r="42" spans="1:15" ht="12.75">
      <c r="A42" s="279"/>
      <c r="B42" s="65" t="s">
        <v>96</v>
      </c>
      <c r="C42" s="103"/>
      <c r="D42" s="221"/>
      <c r="E42" s="273"/>
      <c r="F42" s="271"/>
      <c r="G42" s="314"/>
      <c r="H42" s="316"/>
      <c r="I42" s="65"/>
      <c r="J42" s="66"/>
      <c r="K42" s="65"/>
      <c r="L42" s="66"/>
      <c r="M42" s="65"/>
      <c r="N42" s="66"/>
      <c r="O42" s="56"/>
    </row>
    <row r="43" spans="1:15" ht="12" customHeight="1" thickBot="1">
      <c r="A43" s="279"/>
      <c r="B43" s="65" t="s">
        <v>95</v>
      </c>
      <c r="C43" s="103"/>
      <c r="D43" s="221"/>
      <c r="E43" s="273"/>
      <c r="F43" s="271"/>
      <c r="G43" s="243"/>
      <c r="H43" s="244"/>
      <c r="I43" s="65"/>
      <c r="J43" s="66"/>
      <c r="K43" s="65"/>
      <c r="L43" s="66"/>
      <c r="M43" s="65"/>
      <c r="N43" s="66"/>
      <c r="O43" s="56"/>
    </row>
    <row r="44" spans="1:15" ht="12.75">
      <c r="A44" s="397" t="s">
        <v>26</v>
      </c>
      <c r="B44" s="80" t="s">
        <v>95</v>
      </c>
      <c r="C44" s="80"/>
      <c r="D44" s="220"/>
      <c r="E44" s="400"/>
      <c r="F44" s="403"/>
      <c r="G44" s="313"/>
      <c r="H44" s="315"/>
      <c r="I44" s="171"/>
      <c r="J44" s="190"/>
      <c r="K44" s="188"/>
      <c r="L44" s="190"/>
      <c r="M44" s="188"/>
      <c r="N44" s="180"/>
      <c r="O44" s="56"/>
    </row>
    <row r="45" spans="1:15" ht="12.75">
      <c r="A45" s="398"/>
      <c r="B45" s="81" t="s">
        <v>96</v>
      </c>
      <c r="C45" s="81"/>
      <c r="D45" s="221"/>
      <c r="E45" s="401"/>
      <c r="F45" s="271"/>
      <c r="G45" s="314"/>
      <c r="H45" s="316"/>
      <c r="I45" s="161"/>
      <c r="J45" s="66"/>
      <c r="K45" s="65"/>
      <c r="L45" s="66"/>
      <c r="M45" s="65"/>
      <c r="N45" s="181"/>
      <c r="O45" s="56"/>
    </row>
    <row r="46" spans="1:15" ht="13.5" thickBot="1">
      <c r="A46" s="399"/>
      <c r="B46" s="184" t="s">
        <v>95</v>
      </c>
      <c r="C46" s="184"/>
      <c r="D46" s="221"/>
      <c r="E46" s="402"/>
      <c r="F46" s="404"/>
      <c r="G46" s="243"/>
      <c r="H46" s="244"/>
      <c r="I46" s="173"/>
      <c r="J46" s="191"/>
      <c r="K46" s="189"/>
      <c r="L46" s="191"/>
      <c r="M46" s="189"/>
      <c r="N46" s="183"/>
      <c r="O46" s="56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6"/>
    </row>
    <row r="48" spans="1:15" s="37" customFormat="1" ht="12.75">
      <c r="A48" s="389" t="s">
        <v>32</v>
      </c>
      <c r="B48" s="389"/>
      <c r="C48" s="389"/>
      <c r="D48" s="390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6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25" t="s">
        <v>35</v>
      </c>
      <c r="C50" s="325"/>
      <c r="D50" s="325"/>
      <c r="E50" s="326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25" t="s">
        <v>34</v>
      </c>
      <c r="C51" s="325"/>
      <c r="D51" s="325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</sheetData>
  <sheetProtection/>
  <mergeCells count="73">
    <mergeCell ref="G15:G16"/>
    <mergeCell ref="H15:H16"/>
    <mergeCell ref="G18:G19"/>
    <mergeCell ref="H18:H19"/>
    <mergeCell ref="G41:G42"/>
    <mergeCell ref="H41:H42"/>
    <mergeCell ref="G44:G45"/>
    <mergeCell ref="H44:H45"/>
    <mergeCell ref="F14:F16"/>
    <mergeCell ref="F17:F19"/>
    <mergeCell ref="E20:E22"/>
    <mergeCell ref="F20:F22"/>
    <mergeCell ref="F11:F13"/>
    <mergeCell ref="A32:A34"/>
    <mergeCell ref="F41:F43"/>
    <mergeCell ref="F38:F40"/>
    <mergeCell ref="E32:E34"/>
    <mergeCell ref="F32:F34"/>
    <mergeCell ref="F35:F37"/>
    <mergeCell ref="E38:E40"/>
    <mergeCell ref="A17:A19"/>
    <mergeCell ref="E17:E19"/>
    <mergeCell ref="I1:K1"/>
    <mergeCell ref="I2:K2"/>
    <mergeCell ref="I3:K3"/>
    <mergeCell ref="I9:J9"/>
    <mergeCell ref="K9:L9"/>
    <mergeCell ref="A6:N7"/>
    <mergeCell ref="A8:A10"/>
    <mergeCell ref="B8:D8"/>
    <mergeCell ref="E8:F8"/>
    <mergeCell ref="G8:N8"/>
    <mergeCell ref="G9:H9"/>
    <mergeCell ref="G12:G13"/>
    <mergeCell ref="H12:H13"/>
    <mergeCell ref="M9:N9"/>
    <mergeCell ref="D9:D10"/>
    <mergeCell ref="E9:E10"/>
    <mergeCell ref="F9:F10"/>
    <mergeCell ref="B9:C10"/>
    <mergeCell ref="A11:A13"/>
    <mergeCell ref="A48:D48"/>
    <mergeCell ref="B50:E50"/>
    <mergeCell ref="A14:A16"/>
    <mergeCell ref="E11:E13"/>
    <mergeCell ref="A35:A37"/>
    <mergeCell ref="E35:E37"/>
    <mergeCell ref="A38:A40"/>
    <mergeCell ref="A20:A22"/>
    <mergeCell ref="E14:E16"/>
    <mergeCell ref="F29:F31"/>
    <mergeCell ref="A26:A28"/>
    <mergeCell ref="E26:E28"/>
    <mergeCell ref="B51:D51"/>
    <mergeCell ref="A41:A43"/>
    <mergeCell ref="E41:E43"/>
    <mergeCell ref="A44:A46"/>
    <mergeCell ref="E44:E46"/>
    <mergeCell ref="F44:F46"/>
    <mergeCell ref="G38:G39"/>
    <mergeCell ref="H38:H39"/>
    <mergeCell ref="H35:H36"/>
    <mergeCell ref="A23:A25"/>
    <mergeCell ref="E23:E25"/>
    <mergeCell ref="F23:F25"/>
    <mergeCell ref="G35:G36"/>
    <mergeCell ref="G23:G24"/>
    <mergeCell ref="A29:A31"/>
    <mergeCell ref="E29:E31"/>
    <mergeCell ref="G20:G21"/>
    <mergeCell ref="H20:H21"/>
    <mergeCell ref="H23:H24"/>
    <mergeCell ref="F26:F28"/>
  </mergeCells>
  <printOptions/>
  <pageMargins left="0.29" right="0.2" top="0.35" bottom="0.59" header="0.26" footer="0.25"/>
  <pageSetup horizontalDpi="600" verticalDpi="600" orientation="landscape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D14" sqref="D14:D16"/>
    </sheetView>
  </sheetViews>
  <sheetFormatPr defaultColWidth="9.140625" defaultRowHeight="12.75"/>
  <cols>
    <col min="1" max="1" width="18.140625" style="0" customWidth="1"/>
    <col min="2" max="2" width="7.28125" style="0" customWidth="1"/>
    <col min="3" max="3" width="9.7109375" style="0" customWidth="1"/>
    <col min="4" max="4" width="6.7109375" style="0" customWidth="1"/>
    <col min="5" max="5" width="12.7109375" style="0" customWidth="1"/>
    <col min="6" max="6" width="7.00390625" style="0" customWidth="1"/>
    <col min="7" max="7" width="17.421875" style="0" customWidth="1"/>
    <col min="8" max="8" width="8.00390625" style="0" customWidth="1"/>
    <col min="9" max="9" width="11.57421875" style="0" customWidth="1"/>
    <col min="10" max="10" width="6.00390625" style="0" customWidth="1"/>
    <col min="11" max="11" width="12.00390625" style="0" customWidth="1"/>
    <col min="12" max="12" width="5.57421875" style="0" customWidth="1"/>
    <col min="13" max="13" width="13.421875" style="0" customWidth="1"/>
    <col min="14" max="14" width="10.421875" style="0" customWidth="1"/>
  </cols>
  <sheetData>
    <row r="1" spans="1:13" s="35" customFormat="1" ht="15">
      <c r="A1" s="29" t="s">
        <v>41</v>
      </c>
      <c r="B1" s="27" t="s">
        <v>105</v>
      </c>
      <c r="C1" s="27"/>
      <c r="E1" s="28"/>
      <c r="F1" s="28">
        <v>50476</v>
      </c>
      <c r="G1" s="28"/>
      <c r="H1" s="27" t="s">
        <v>29</v>
      </c>
      <c r="I1" s="27"/>
      <c r="J1" s="27"/>
      <c r="K1" s="28">
        <v>967</v>
      </c>
      <c r="L1" s="28"/>
      <c r="M1" s="28"/>
    </row>
    <row r="2" spans="1:13" s="35" customFormat="1" ht="15">
      <c r="A2" s="27" t="s">
        <v>1</v>
      </c>
      <c r="B2" s="27" t="s">
        <v>93</v>
      </c>
      <c r="C2" s="27"/>
      <c r="E2" s="28"/>
      <c r="F2" s="28">
        <v>50475</v>
      </c>
      <c r="G2" s="28"/>
      <c r="H2" s="27" t="s">
        <v>2</v>
      </c>
      <c r="I2" s="27"/>
      <c r="J2" s="27"/>
      <c r="K2" s="28">
        <v>7</v>
      </c>
      <c r="L2" s="28"/>
      <c r="M2" s="28"/>
    </row>
    <row r="3" spans="1:13" s="35" customFormat="1" ht="15">
      <c r="A3" s="27" t="s">
        <v>0</v>
      </c>
      <c r="B3" s="27" t="s">
        <v>38</v>
      </c>
      <c r="C3" s="27"/>
      <c r="E3" s="28"/>
      <c r="F3" s="28"/>
      <c r="G3" s="28"/>
      <c r="H3" s="27" t="s">
        <v>3</v>
      </c>
      <c r="I3" s="27"/>
      <c r="J3" s="27"/>
      <c r="K3" s="28">
        <v>2</v>
      </c>
      <c r="L3" s="28"/>
      <c r="M3" s="28"/>
    </row>
    <row r="4" spans="1:14" s="35" customFormat="1" ht="15">
      <c r="A4" s="27" t="s">
        <v>4</v>
      </c>
      <c r="B4" s="27">
        <v>162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3" ht="15" thickBot="1">
      <c r="A5" s="26"/>
      <c r="B5" s="26"/>
      <c r="C5" s="26"/>
      <c r="D5" s="26"/>
      <c r="E5" s="26"/>
      <c r="F5" s="26"/>
      <c r="G5" s="26"/>
      <c r="H5" s="26"/>
      <c r="I5" s="26"/>
      <c r="J5" s="45"/>
      <c r="K5" s="45" t="s">
        <v>66</v>
      </c>
      <c r="L5" s="45"/>
      <c r="M5" s="26"/>
    </row>
    <row r="6" spans="1:14" ht="13.5" thickTop="1">
      <c r="A6" s="333" t="s">
        <v>5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5"/>
    </row>
    <row r="7" spans="1:14" ht="13.5" thickBot="1">
      <c r="A7" s="336"/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8"/>
    </row>
    <row r="8" spans="1:14" ht="16.5" thickBot="1" thickTop="1">
      <c r="A8" s="344" t="s">
        <v>6</v>
      </c>
      <c r="B8" s="327" t="s">
        <v>7</v>
      </c>
      <c r="C8" s="306"/>
      <c r="D8" s="328"/>
      <c r="E8" s="327" t="s">
        <v>11</v>
      </c>
      <c r="F8" s="328"/>
      <c r="G8" s="339" t="s">
        <v>15</v>
      </c>
      <c r="H8" s="340"/>
      <c r="I8" s="340"/>
      <c r="J8" s="340"/>
      <c r="K8" s="340"/>
      <c r="L8" s="340"/>
      <c r="M8" s="340"/>
      <c r="N8" s="341"/>
    </row>
    <row r="9" spans="1:14" ht="13.5" thickTop="1">
      <c r="A9" s="345"/>
      <c r="B9" s="329" t="s">
        <v>8</v>
      </c>
      <c r="C9" s="330"/>
      <c r="D9" s="342" t="s">
        <v>9</v>
      </c>
      <c r="E9" s="347" t="s">
        <v>10</v>
      </c>
      <c r="F9" s="342" t="s">
        <v>9</v>
      </c>
      <c r="G9" s="322" t="s">
        <v>27</v>
      </c>
      <c r="H9" s="323"/>
      <c r="I9" s="350" t="s">
        <v>28</v>
      </c>
      <c r="J9" s="351"/>
      <c r="K9" s="350" t="s">
        <v>13</v>
      </c>
      <c r="L9" s="351"/>
      <c r="M9" s="350" t="s">
        <v>14</v>
      </c>
      <c r="N9" s="351"/>
    </row>
    <row r="10" spans="1:14" ht="15" thickBot="1">
      <c r="A10" s="346"/>
      <c r="B10" s="418"/>
      <c r="C10" s="308"/>
      <c r="D10" s="321"/>
      <c r="E10" s="320"/>
      <c r="F10" s="321"/>
      <c r="G10" s="18" t="s">
        <v>115</v>
      </c>
      <c r="H10" s="3" t="s">
        <v>9</v>
      </c>
      <c r="I10" s="14" t="s">
        <v>12</v>
      </c>
      <c r="J10" s="15" t="s">
        <v>9</v>
      </c>
      <c r="K10" s="14" t="s">
        <v>10</v>
      </c>
      <c r="L10" s="15" t="s">
        <v>9</v>
      </c>
      <c r="M10" s="14" t="s">
        <v>30</v>
      </c>
      <c r="N10" s="15" t="s">
        <v>9</v>
      </c>
    </row>
    <row r="11" spans="1:14" ht="15.75" customHeight="1" thickTop="1">
      <c r="A11" s="411" t="s">
        <v>16</v>
      </c>
      <c r="B11" s="94" t="s">
        <v>95</v>
      </c>
      <c r="C11" s="203">
        <v>5800</v>
      </c>
      <c r="D11" s="234">
        <f>9.621*1.075*1.2</f>
        <v>12.41109</v>
      </c>
      <c r="E11" s="350">
        <f>41+29</f>
        <v>70</v>
      </c>
      <c r="F11" s="351">
        <v>22.54</v>
      </c>
      <c r="G11" s="25">
        <v>23273</v>
      </c>
      <c r="H11" s="242">
        <v>5.81</v>
      </c>
      <c r="I11" s="112"/>
      <c r="J11" s="114"/>
      <c r="K11" s="112"/>
      <c r="L11" s="114"/>
      <c r="M11" s="112"/>
      <c r="N11" s="114"/>
    </row>
    <row r="12" spans="1:14" ht="15.75" customHeight="1">
      <c r="A12" s="412"/>
      <c r="B12" s="97" t="s">
        <v>102</v>
      </c>
      <c r="C12" s="108">
        <v>0</v>
      </c>
      <c r="D12" s="235">
        <f>4.927*1.075*1.2</f>
        <v>6.355829999999998</v>
      </c>
      <c r="E12" s="410"/>
      <c r="F12" s="353"/>
      <c r="G12" s="422">
        <v>801.96</v>
      </c>
      <c r="H12" s="423">
        <v>47.23</v>
      </c>
      <c r="I12" s="84"/>
      <c r="J12" s="120"/>
      <c r="K12" s="84"/>
      <c r="L12" s="120"/>
      <c r="M12" s="84"/>
      <c r="N12" s="120"/>
    </row>
    <row r="13" spans="1:14" ht="15.75" customHeight="1" thickBot="1">
      <c r="A13" s="412"/>
      <c r="B13" s="97" t="s">
        <v>114</v>
      </c>
      <c r="C13" s="107">
        <v>17.25</v>
      </c>
      <c r="D13" s="237">
        <f>46.514*1.075*1.2</f>
        <v>60.00306</v>
      </c>
      <c r="E13" s="410"/>
      <c r="F13" s="353"/>
      <c r="G13" s="357"/>
      <c r="H13" s="424"/>
      <c r="I13" s="175"/>
      <c r="J13" s="122"/>
      <c r="K13" s="175"/>
      <c r="L13" s="122"/>
      <c r="M13" s="175"/>
      <c r="N13" s="122"/>
    </row>
    <row r="14" spans="1:14" ht="15" customHeight="1" thickTop="1">
      <c r="A14" s="405" t="s">
        <v>17</v>
      </c>
      <c r="B14" s="94" t="s">
        <v>95</v>
      </c>
      <c r="C14" s="204">
        <v>5640</v>
      </c>
      <c r="D14" s="234">
        <f>9.621*1.075*1.2</f>
        <v>12.41109</v>
      </c>
      <c r="E14" s="293">
        <f>35+24</f>
        <v>59</v>
      </c>
      <c r="F14" s="406">
        <v>22.54</v>
      </c>
      <c r="G14" s="25">
        <v>28093</v>
      </c>
      <c r="H14" s="242">
        <v>5.81</v>
      </c>
      <c r="I14" s="7"/>
      <c r="J14" s="163"/>
      <c r="K14" s="112"/>
      <c r="L14" s="114"/>
      <c r="M14" s="112"/>
      <c r="N14" s="114"/>
    </row>
    <row r="15" spans="1:14" ht="15" customHeight="1">
      <c r="A15" s="405"/>
      <c r="B15" s="97" t="s">
        <v>102</v>
      </c>
      <c r="C15" s="108">
        <v>0</v>
      </c>
      <c r="D15" s="235">
        <f>4.927*1.075*1.2</f>
        <v>6.355829999999998</v>
      </c>
      <c r="E15" s="294"/>
      <c r="F15" s="406"/>
      <c r="G15" s="422">
        <v>801.96</v>
      </c>
      <c r="H15" s="423">
        <v>47.23</v>
      </c>
      <c r="I15" s="7"/>
      <c r="J15" s="163"/>
      <c r="K15" s="84"/>
      <c r="L15" s="120"/>
      <c r="M15" s="84"/>
      <c r="N15" s="120"/>
    </row>
    <row r="16" spans="1:14" ht="15" customHeight="1" thickBot="1">
      <c r="A16" s="405"/>
      <c r="B16" s="97" t="s">
        <v>114</v>
      </c>
      <c r="C16" s="107">
        <v>17.25</v>
      </c>
      <c r="D16" s="237">
        <f>46.514*1.075*1.2</f>
        <v>60.00306</v>
      </c>
      <c r="E16" s="294"/>
      <c r="F16" s="406"/>
      <c r="G16" s="357"/>
      <c r="H16" s="424"/>
      <c r="I16" s="7"/>
      <c r="J16" s="163"/>
      <c r="K16" s="175"/>
      <c r="L16" s="122"/>
      <c r="M16" s="175"/>
      <c r="N16" s="122"/>
    </row>
    <row r="17" spans="1:14" ht="13.5" thickTop="1">
      <c r="A17" s="405" t="s">
        <v>18</v>
      </c>
      <c r="B17" s="94" t="s">
        <v>95</v>
      </c>
      <c r="C17" s="204"/>
      <c r="D17" s="224"/>
      <c r="E17" s="417"/>
      <c r="F17" s="406"/>
      <c r="G17" s="25"/>
      <c r="H17" s="242"/>
      <c r="I17" s="112"/>
      <c r="J17" s="114"/>
      <c r="K17" s="112"/>
      <c r="L17" s="114"/>
      <c r="M17" s="112"/>
      <c r="N17" s="114"/>
    </row>
    <row r="18" spans="1:14" ht="12.75">
      <c r="A18" s="405"/>
      <c r="B18" s="97" t="s">
        <v>102</v>
      </c>
      <c r="C18" s="108"/>
      <c r="D18" s="225"/>
      <c r="E18" s="417"/>
      <c r="F18" s="406"/>
      <c r="G18" s="422"/>
      <c r="H18" s="423"/>
      <c r="I18" s="84"/>
      <c r="J18" s="120"/>
      <c r="K18" s="84"/>
      <c r="L18" s="120"/>
      <c r="M18" s="84"/>
      <c r="N18" s="120"/>
    </row>
    <row r="19" spans="1:14" ht="13.5" thickBot="1">
      <c r="A19" s="405"/>
      <c r="B19" s="97" t="s">
        <v>114</v>
      </c>
      <c r="C19" s="107"/>
      <c r="D19" s="225"/>
      <c r="E19" s="417"/>
      <c r="F19" s="406"/>
      <c r="G19" s="357"/>
      <c r="H19" s="424"/>
      <c r="I19" s="175"/>
      <c r="J19" s="122"/>
      <c r="K19" s="175"/>
      <c r="L19" s="122"/>
      <c r="M19" s="175"/>
      <c r="N19" s="122"/>
    </row>
    <row r="20" spans="1:14" ht="12.75">
      <c r="A20" s="413" t="s">
        <v>19</v>
      </c>
      <c r="B20" s="94" t="s">
        <v>95</v>
      </c>
      <c r="C20" s="204"/>
      <c r="D20" s="224"/>
      <c r="E20" s="417"/>
      <c r="F20" s="406"/>
      <c r="G20" s="313"/>
      <c r="H20" s="315"/>
      <c r="I20" s="7"/>
      <c r="J20" s="8"/>
      <c r="K20" s="7"/>
      <c r="L20" s="8"/>
      <c r="M20" s="7"/>
      <c r="N20" s="8"/>
    </row>
    <row r="21" spans="1:14" ht="12.75">
      <c r="A21" s="414"/>
      <c r="B21" s="97" t="s">
        <v>102</v>
      </c>
      <c r="C21" s="108"/>
      <c r="D21" s="225"/>
      <c r="E21" s="417"/>
      <c r="F21" s="406"/>
      <c r="G21" s="314"/>
      <c r="H21" s="316"/>
      <c r="I21" s="7"/>
      <c r="J21" s="8"/>
      <c r="K21" s="7"/>
      <c r="L21" s="8"/>
      <c r="M21" s="7"/>
      <c r="N21" s="8"/>
    </row>
    <row r="22" spans="1:14" ht="13.5" thickBot="1">
      <c r="A22" s="414"/>
      <c r="B22" s="97" t="s">
        <v>114</v>
      </c>
      <c r="C22" s="107"/>
      <c r="D22" s="225"/>
      <c r="E22" s="417"/>
      <c r="F22" s="406"/>
      <c r="G22" s="243"/>
      <c r="H22" s="244"/>
      <c r="I22" s="7"/>
      <c r="J22" s="8"/>
      <c r="K22" s="7"/>
      <c r="L22" s="8"/>
      <c r="M22" s="7"/>
      <c r="N22" s="8"/>
    </row>
    <row r="23" spans="1:14" ht="12.75">
      <c r="A23" s="413" t="s">
        <v>20</v>
      </c>
      <c r="B23" s="94" t="s">
        <v>95</v>
      </c>
      <c r="C23" s="204"/>
      <c r="D23" s="224"/>
      <c r="E23" s="417"/>
      <c r="F23" s="406"/>
      <c r="G23" s="313"/>
      <c r="H23" s="315"/>
      <c r="I23" s="14"/>
      <c r="J23" s="15"/>
      <c r="K23" s="14"/>
      <c r="L23" s="15"/>
      <c r="M23" s="14"/>
      <c r="N23" s="15"/>
    </row>
    <row r="24" spans="1:14" ht="12.75">
      <c r="A24" s="414"/>
      <c r="B24" s="97" t="s">
        <v>102</v>
      </c>
      <c r="C24" s="108"/>
      <c r="D24" s="225"/>
      <c r="E24" s="417"/>
      <c r="F24" s="406"/>
      <c r="G24" s="314"/>
      <c r="H24" s="316"/>
      <c r="I24" s="7"/>
      <c r="J24" s="8"/>
      <c r="K24" s="7"/>
      <c r="L24" s="8"/>
      <c r="M24" s="7"/>
      <c r="N24" s="8"/>
    </row>
    <row r="25" spans="1:14" ht="13.5" thickBot="1">
      <c r="A25" s="414"/>
      <c r="B25" s="97" t="s">
        <v>114</v>
      </c>
      <c r="C25" s="107"/>
      <c r="D25" s="225"/>
      <c r="E25" s="417"/>
      <c r="F25" s="406"/>
      <c r="G25" s="243"/>
      <c r="H25" s="244"/>
      <c r="I25" s="7"/>
      <c r="J25" s="8"/>
      <c r="K25" s="7"/>
      <c r="L25" s="8"/>
      <c r="M25" s="7"/>
      <c r="N25" s="8"/>
    </row>
    <row r="26" spans="1:14" ht="12.75">
      <c r="A26" s="413" t="s">
        <v>69</v>
      </c>
      <c r="B26" s="94" t="s">
        <v>95</v>
      </c>
      <c r="C26" s="204"/>
      <c r="D26" s="224"/>
      <c r="E26" s="417"/>
      <c r="F26" s="406"/>
      <c r="G26" s="240"/>
      <c r="H26" s="241"/>
      <c r="I26" s="14"/>
      <c r="J26" s="15"/>
      <c r="K26" s="14"/>
      <c r="L26" s="15"/>
      <c r="M26" s="14"/>
      <c r="N26" s="15"/>
    </row>
    <row r="27" spans="1:14" ht="12.75">
      <c r="A27" s="414"/>
      <c r="B27" s="97" t="s">
        <v>102</v>
      </c>
      <c r="C27" s="108"/>
      <c r="D27" s="225"/>
      <c r="E27" s="417"/>
      <c r="F27" s="406"/>
      <c r="G27" s="250"/>
      <c r="H27" s="249"/>
      <c r="I27" s="7"/>
      <c r="J27" s="8"/>
      <c r="K27" s="7"/>
      <c r="L27" s="8"/>
      <c r="M27" s="7"/>
      <c r="N27" s="8"/>
    </row>
    <row r="28" spans="1:14" ht="13.5" thickBot="1">
      <c r="A28" s="414"/>
      <c r="B28" s="97" t="s">
        <v>114</v>
      </c>
      <c r="C28" s="107"/>
      <c r="D28" s="225"/>
      <c r="E28" s="417"/>
      <c r="F28" s="406"/>
      <c r="G28" s="243"/>
      <c r="H28" s="244"/>
      <c r="I28" s="7"/>
      <c r="J28" s="8"/>
      <c r="K28" s="7"/>
      <c r="L28" s="8"/>
      <c r="M28" s="7"/>
      <c r="N28" s="8"/>
    </row>
    <row r="29" spans="1:14" ht="12.75">
      <c r="A29" s="413" t="s">
        <v>70</v>
      </c>
      <c r="B29" s="145" t="s">
        <v>95</v>
      </c>
      <c r="C29" s="152"/>
      <c r="D29" s="224"/>
      <c r="E29" s="415"/>
      <c r="F29" s="352"/>
      <c r="G29" s="240"/>
      <c r="H29" s="241"/>
      <c r="I29" s="14"/>
      <c r="J29" s="15"/>
      <c r="K29" s="14"/>
      <c r="L29" s="15"/>
      <c r="M29" s="14"/>
      <c r="N29" s="15"/>
    </row>
    <row r="30" spans="1:14" ht="12.75">
      <c r="A30" s="414"/>
      <c r="B30" s="146" t="s">
        <v>102</v>
      </c>
      <c r="C30" s="79"/>
      <c r="D30" s="225"/>
      <c r="E30" s="416"/>
      <c r="F30" s="343"/>
      <c r="G30" s="250"/>
      <c r="H30" s="249"/>
      <c r="I30" s="7"/>
      <c r="J30" s="8"/>
      <c r="K30" s="7"/>
      <c r="L30" s="8"/>
      <c r="M30" s="7"/>
      <c r="N30" s="8"/>
    </row>
    <row r="31" spans="1:14" ht="13.5" thickBot="1">
      <c r="A31" s="414"/>
      <c r="B31" s="146" t="s">
        <v>114</v>
      </c>
      <c r="C31" s="147"/>
      <c r="D31" s="225"/>
      <c r="E31" s="416"/>
      <c r="F31" s="343"/>
      <c r="G31" s="243"/>
      <c r="H31" s="244"/>
      <c r="I31" s="7"/>
      <c r="J31" s="8"/>
      <c r="K31" s="7"/>
      <c r="L31" s="8"/>
      <c r="M31" s="7"/>
      <c r="N31" s="8"/>
    </row>
    <row r="32" spans="1:14" ht="12.75">
      <c r="A32" s="413" t="s">
        <v>22</v>
      </c>
      <c r="B32" s="145" t="s">
        <v>95</v>
      </c>
      <c r="C32" s="152"/>
      <c r="D32" s="224"/>
      <c r="E32" s="415"/>
      <c r="F32" s="352"/>
      <c r="G32" s="240"/>
      <c r="H32" s="241"/>
      <c r="I32" s="136"/>
      <c r="J32" s="148"/>
      <c r="K32" s="136"/>
      <c r="L32" s="148"/>
      <c r="M32" s="136"/>
      <c r="N32" s="148"/>
    </row>
    <row r="33" spans="1:14" ht="12.75" customHeight="1">
      <c r="A33" s="414"/>
      <c r="B33" s="146" t="s">
        <v>102</v>
      </c>
      <c r="C33" s="79"/>
      <c r="D33" s="225"/>
      <c r="E33" s="416"/>
      <c r="F33" s="343"/>
      <c r="G33" s="250"/>
      <c r="H33" s="249"/>
      <c r="I33" s="137"/>
      <c r="J33" s="149"/>
      <c r="K33" s="137"/>
      <c r="L33" s="149"/>
      <c r="M33" s="137"/>
      <c r="N33" s="149"/>
    </row>
    <row r="34" spans="1:14" ht="12.75" customHeight="1" thickBot="1">
      <c r="A34" s="414"/>
      <c r="B34" s="146" t="s">
        <v>114</v>
      </c>
      <c r="C34" s="147"/>
      <c r="D34" s="225"/>
      <c r="E34" s="416"/>
      <c r="F34" s="343"/>
      <c r="G34" s="243"/>
      <c r="H34" s="244"/>
      <c r="I34" s="138"/>
      <c r="J34" s="150"/>
      <c r="K34" s="138"/>
      <c r="L34" s="150"/>
      <c r="M34" s="138"/>
      <c r="N34" s="150"/>
    </row>
    <row r="35" spans="1:14" ht="12.75" customHeight="1">
      <c r="A35" s="413" t="s">
        <v>23</v>
      </c>
      <c r="B35" s="94" t="s">
        <v>95</v>
      </c>
      <c r="C35" s="107"/>
      <c r="D35" s="224"/>
      <c r="E35" s="415"/>
      <c r="F35" s="352"/>
      <c r="G35" s="313"/>
      <c r="H35" s="315"/>
      <c r="I35" s="136"/>
      <c r="J35" s="148"/>
      <c r="K35" s="136"/>
      <c r="L35" s="148"/>
      <c r="M35" s="136"/>
      <c r="N35" s="148"/>
    </row>
    <row r="36" spans="1:14" ht="12.75" customHeight="1">
      <c r="A36" s="414"/>
      <c r="B36" s="97" t="s">
        <v>102</v>
      </c>
      <c r="C36" s="107"/>
      <c r="D36" s="225"/>
      <c r="E36" s="416"/>
      <c r="F36" s="343"/>
      <c r="G36" s="314"/>
      <c r="H36" s="316"/>
      <c r="I36" s="137"/>
      <c r="J36" s="149"/>
      <c r="K36" s="137"/>
      <c r="L36" s="149"/>
      <c r="M36" s="137"/>
      <c r="N36" s="149"/>
    </row>
    <row r="37" spans="1:14" ht="12.75" customHeight="1" thickBot="1">
      <c r="A37" s="414"/>
      <c r="B37" s="97" t="s">
        <v>114</v>
      </c>
      <c r="C37" s="107"/>
      <c r="D37" s="225"/>
      <c r="E37" s="416"/>
      <c r="F37" s="343"/>
      <c r="G37" s="243"/>
      <c r="H37" s="244"/>
      <c r="I37" s="138"/>
      <c r="J37" s="150"/>
      <c r="K37" s="138"/>
      <c r="L37" s="150"/>
      <c r="M37" s="138"/>
      <c r="N37" s="150"/>
    </row>
    <row r="38" spans="1:14" ht="12.75">
      <c r="A38" s="413" t="s">
        <v>24</v>
      </c>
      <c r="B38" s="145" t="s">
        <v>95</v>
      </c>
      <c r="C38" s="136"/>
      <c r="D38" s="224"/>
      <c r="E38" s="354"/>
      <c r="F38" s="352"/>
      <c r="G38" s="313"/>
      <c r="H38" s="315"/>
      <c r="I38" s="136"/>
      <c r="J38" s="148"/>
      <c r="K38" s="136"/>
      <c r="L38" s="148"/>
      <c r="M38" s="136"/>
      <c r="N38" s="148"/>
    </row>
    <row r="39" spans="1:14" ht="15" customHeight="1">
      <c r="A39" s="414"/>
      <c r="B39" s="146" t="s">
        <v>102</v>
      </c>
      <c r="C39" s="137"/>
      <c r="D39" s="225"/>
      <c r="E39" s="332"/>
      <c r="F39" s="343"/>
      <c r="G39" s="314"/>
      <c r="H39" s="316"/>
      <c r="I39" s="137"/>
      <c r="J39" s="149"/>
      <c r="K39" s="137"/>
      <c r="L39" s="149"/>
      <c r="M39" s="137"/>
      <c r="N39" s="149"/>
    </row>
    <row r="40" spans="1:14" ht="15" customHeight="1" thickBot="1">
      <c r="A40" s="414"/>
      <c r="B40" s="146" t="s">
        <v>114</v>
      </c>
      <c r="C40" s="138"/>
      <c r="D40" s="225"/>
      <c r="E40" s="332"/>
      <c r="F40" s="343"/>
      <c r="G40" s="243"/>
      <c r="H40" s="244"/>
      <c r="I40" s="138"/>
      <c r="J40" s="150"/>
      <c r="K40" s="138"/>
      <c r="L40" s="150"/>
      <c r="M40" s="138"/>
      <c r="N40" s="150"/>
    </row>
    <row r="41" spans="1:14" ht="12.75">
      <c r="A41" s="413" t="s">
        <v>25</v>
      </c>
      <c r="B41" s="145" t="s">
        <v>95</v>
      </c>
      <c r="C41" s="158"/>
      <c r="D41" s="224"/>
      <c r="E41" s="354"/>
      <c r="F41" s="352"/>
      <c r="G41" s="313"/>
      <c r="H41" s="315"/>
      <c r="I41" s="136"/>
      <c r="J41" s="148"/>
      <c r="K41" s="136"/>
      <c r="L41" s="148"/>
      <c r="M41" s="136"/>
      <c r="N41" s="148"/>
    </row>
    <row r="42" spans="1:14" ht="15" customHeight="1">
      <c r="A42" s="414"/>
      <c r="B42" s="146" t="s">
        <v>102</v>
      </c>
      <c r="C42" s="159"/>
      <c r="D42" s="225"/>
      <c r="E42" s="332"/>
      <c r="F42" s="343"/>
      <c r="G42" s="314"/>
      <c r="H42" s="316"/>
      <c r="I42" s="137"/>
      <c r="J42" s="149"/>
      <c r="K42" s="137"/>
      <c r="L42" s="149"/>
      <c r="M42" s="137"/>
      <c r="N42" s="149"/>
    </row>
    <row r="43" spans="1:14" ht="15" customHeight="1" thickBot="1">
      <c r="A43" s="414"/>
      <c r="B43" s="146" t="s">
        <v>114</v>
      </c>
      <c r="C43" s="160"/>
      <c r="D43" s="225"/>
      <c r="E43" s="332"/>
      <c r="F43" s="343"/>
      <c r="G43" s="243"/>
      <c r="H43" s="244"/>
      <c r="I43" s="138"/>
      <c r="J43" s="150"/>
      <c r="K43" s="138"/>
      <c r="L43" s="150"/>
      <c r="M43" s="138"/>
      <c r="N43" s="150"/>
    </row>
    <row r="44" spans="1:14" ht="12.75">
      <c r="A44" s="419" t="s">
        <v>26</v>
      </c>
      <c r="B44" s="192" t="s">
        <v>95</v>
      </c>
      <c r="C44" s="136"/>
      <c r="D44" s="224"/>
      <c r="E44" s="407"/>
      <c r="F44" s="407"/>
      <c r="G44" s="313"/>
      <c r="H44" s="315"/>
      <c r="I44" s="136"/>
      <c r="J44" s="148"/>
      <c r="K44" s="136"/>
      <c r="L44" s="148"/>
      <c r="M44" s="136"/>
      <c r="N44" s="148"/>
    </row>
    <row r="45" spans="1:14" ht="15" customHeight="1">
      <c r="A45" s="420"/>
      <c r="B45" s="193" t="s">
        <v>102</v>
      </c>
      <c r="C45" s="137"/>
      <c r="D45" s="225"/>
      <c r="E45" s="408"/>
      <c r="F45" s="408"/>
      <c r="G45" s="314"/>
      <c r="H45" s="316"/>
      <c r="I45" s="137"/>
      <c r="J45" s="149"/>
      <c r="K45" s="137"/>
      <c r="L45" s="149"/>
      <c r="M45" s="137"/>
      <c r="N45" s="149"/>
    </row>
    <row r="46" spans="1:14" ht="15" customHeight="1" thickBot="1">
      <c r="A46" s="421"/>
      <c r="B46" s="194" t="s">
        <v>114</v>
      </c>
      <c r="C46" s="138"/>
      <c r="D46" s="225"/>
      <c r="E46" s="409"/>
      <c r="F46" s="409"/>
      <c r="G46" s="243"/>
      <c r="H46" s="244"/>
      <c r="I46" s="138"/>
      <c r="J46" s="150"/>
      <c r="K46" s="138"/>
      <c r="L46" s="150"/>
      <c r="M46" s="138"/>
      <c r="N46" s="150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325" t="s">
        <v>32</v>
      </c>
      <c r="B48" s="325"/>
      <c r="C48" s="325"/>
      <c r="D48" s="326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25" t="s">
        <v>35</v>
      </c>
      <c r="C50" s="325"/>
      <c r="D50" s="325"/>
      <c r="E50" s="326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25" t="s">
        <v>34</v>
      </c>
      <c r="C51" s="325"/>
      <c r="D51" s="325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4.25">
      <c r="A52" s="26"/>
      <c r="B52" s="26"/>
      <c r="C52" s="26"/>
      <c r="D52" s="26"/>
      <c r="E52" s="26"/>
      <c r="F52" s="26"/>
      <c r="G52" s="26"/>
      <c r="H52" s="1"/>
      <c r="I52" s="1"/>
      <c r="J52" s="1"/>
      <c r="K52" s="1"/>
      <c r="L52" s="1"/>
      <c r="M52" s="1"/>
      <c r="N52" s="1"/>
    </row>
  </sheetData>
  <mergeCells count="70">
    <mergeCell ref="A38:A40"/>
    <mergeCell ref="E38:E40"/>
    <mergeCell ref="G12:G13"/>
    <mergeCell ref="H12:H13"/>
    <mergeCell ref="G15:G16"/>
    <mergeCell ref="H15:H16"/>
    <mergeCell ref="G18:G19"/>
    <mergeCell ref="H18:H19"/>
    <mergeCell ref="G20:G21"/>
    <mergeCell ref="H20:H21"/>
    <mergeCell ref="A44:A46"/>
    <mergeCell ref="E44:E46"/>
    <mergeCell ref="A41:A43"/>
    <mergeCell ref="E41:E43"/>
    <mergeCell ref="A32:A34"/>
    <mergeCell ref="E32:E34"/>
    <mergeCell ref="F32:F34"/>
    <mergeCell ref="B9:C10"/>
    <mergeCell ref="F14:F16"/>
    <mergeCell ref="A17:A19"/>
    <mergeCell ref="E17:E19"/>
    <mergeCell ref="F17:F19"/>
    <mergeCell ref="A23:A25"/>
    <mergeCell ref="F23:F25"/>
    <mergeCell ref="K9:L9"/>
    <mergeCell ref="M9:N9"/>
    <mergeCell ref="I9:J9"/>
    <mergeCell ref="F38:F40"/>
    <mergeCell ref="F29:F31"/>
    <mergeCell ref="F35:F37"/>
    <mergeCell ref="G23:G24"/>
    <mergeCell ref="H23:H24"/>
    <mergeCell ref="G35:G36"/>
    <mergeCell ref="H35:H36"/>
    <mergeCell ref="A48:D48"/>
    <mergeCell ref="A6:N7"/>
    <mergeCell ref="A8:A10"/>
    <mergeCell ref="B8:D8"/>
    <mergeCell ref="E8:F8"/>
    <mergeCell ref="G8:N8"/>
    <mergeCell ref="D9:D10"/>
    <mergeCell ref="A20:A22"/>
    <mergeCell ref="E20:E22"/>
    <mergeCell ref="F20:F22"/>
    <mergeCell ref="B50:E50"/>
    <mergeCell ref="B51:D51"/>
    <mergeCell ref="A11:A13"/>
    <mergeCell ref="A29:A31"/>
    <mergeCell ref="E29:E31"/>
    <mergeCell ref="A35:A37"/>
    <mergeCell ref="E35:E37"/>
    <mergeCell ref="E23:E25"/>
    <mergeCell ref="A26:A28"/>
    <mergeCell ref="E26:E28"/>
    <mergeCell ref="G44:G45"/>
    <mergeCell ref="E9:E10"/>
    <mergeCell ref="F9:F10"/>
    <mergeCell ref="G9:H9"/>
    <mergeCell ref="E11:E13"/>
    <mergeCell ref="F11:F13"/>
    <mergeCell ref="A14:A16"/>
    <mergeCell ref="E14:E16"/>
    <mergeCell ref="H44:H45"/>
    <mergeCell ref="G41:G42"/>
    <mergeCell ref="H41:H42"/>
    <mergeCell ref="F26:F28"/>
    <mergeCell ref="G38:G39"/>
    <mergeCell ref="H38:H39"/>
    <mergeCell ref="F44:F46"/>
    <mergeCell ref="F41:F43"/>
  </mergeCells>
  <printOptions/>
  <pageMargins left="0.2" right="0.25" top="0.51" bottom="0.67" header="0.5" footer="0.19"/>
  <pageSetup horizontalDpi="600" verticalDpi="600" orientation="landscape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">
      <selection activeCell="D13" sqref="D13:D14"/>
    </sheetView>
  </sheetViews>
  <sheetFormatPr defaultColWidth="9.140625" defaultRowHeight="12.75"/>
  <cols>
    <col min="1" max="1" width="17.00390625" style="0" customWidth="1"/>
    <col min="2" max="2" width="7.28125" style="0" customWidth="1"/>
    <col min="3" max="3" width="11.8515625" style="0" customWidth="1"/>
    <col min="4" max="4" width="7.28125" style="0" customWidth="1"/>
    <col min="5" max="5" width="13.00390625" style="0" customWidth="1"/>
    <col min="6" max="6" width="5.8515625" style="0" customWidth="1"/>
    <col min="7" max="7" width="11.140625" style="0" customWidth="1"/>
    <col min="8" max="8" width="14.8515625" style="0" customWidth="1"/>
    <col min="9" max="9" width="11.00390625" style="0" customWidth="1"/>
    <col min="10" max="10" width="7.57421875" style="0" customWidth="1"/>
    <col min="11" max="11" width="11.140625" style="0" customWidth="1"/>
    <col min="12" max="12" width="5.7109375" style="0" customWidth="1"/>
    <col min="13" max="13" width="11.00390625" style="0" customWidth="1"/>
    <col min="14" max="14" width="9.00390625" style="0" customWidth="1"/>
  </cols>
  <sheetData>
    <row r="1" spans="1:13" s="30" customFormat="1" ht="15">
      <c r="A1" s="29" t="s">
        <v>41</v>
      </c>
      <c r="B1" s="27" t="s">
        <v>46</v>
      </c>
      <c r="C1" s="27"/>
      <c r="D1" s="28"/>
      <c r="E1" s="28">
        <v>50190</v>
      </c>
      <c r="F1" s="28"/>
      <c r="G1" s="28"/>
      <c r="H1" s="27" t="s">
        <v>29</v>
      </c>
      <c r="I1" s="27"/>
      <c r="J1" s="27"/>
      <c r="K1" s="28">
        <v>946</v>
      </c>
      <c r="L1" s="28"/>
      <c r="M1" s="26"/>
    </row>
    <row r="2" spans="1:13" s="30" customFormat="1" ht="15">
      <c r="A2" s="27" t="s">
        <v>1</v>
      </c>
      <c r="B2" s="27" t="s">
        <v>55</v>
      </c>
      <c r="C2" s="27"/>
      <c r="D2" s="28"/>
      <c r="E2" s="28"/>
      <c r="F2" s="28"/>
      <c r="G2" s="28"/>
      <c r="H2" s="27" t="s">
        <v>2</v>
      </c>
      <c r="I2" s="27"/>
      <c r="J2" s="27"/>
      <c r="K2" s="28">
        <v>7</v>
      </c>
      <c r="L2" s="28"/>
      <c r="M2" s="26"/>
    </row>
    <row r="3" spans="1:13" s="30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26"/>
    </row>
    <row r="4" spans="1:14" s="30" customFormat="1" ht="15">
      <c r="A4" s="27" t="s">
        <v>4</v>
      </c>
      <c r="B4" s="27">
        <v>184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66</v>
      </c>
      <c r="L5" s="45"/>
      <c r="M5" s="1"/>
    </row>
    <row r="6" spans="1:14" ht="13.5" thickTop="1">
      <c r="A6" s="333" t="s">
        <v>5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5"/>
    </row>
    <row r="7" spans="1:14" ht="13.5" thickBot="1">
      <c r="A7" s="336"/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8"/>
    </row>
    <row r="8" spans="1:14" ht="16.5" thickBot="1" thickTop="1">
      <c r="A8" s="344" t="s">
        <v>6</v>
      </c>
      <c r="B8" s="327" t="s">
        <v>7</v>
      </c>
      <c r="C8" s="306"/>
      <c r="D8" s="328"/>
      <c r="E8" s="327" t="s">
        <v>11</v>
      </c>
      <c r="F8" s="328"/>
      <c r="G8" s="339" t="s">
        <v>15</v>
      </c>
      <c r="H8" s="340"/>
      <c r="I8" s="340"/>
      <c r="J8" s="340"/>
      <c r="K8" s="340"/>
      <c r="L8" s="340"/>
      <c r="M8" s="340"/>
      <c r="N8" s="341"/>
    </row>
    <row r="9" spans="1:14" ht="13.5" thickTop="1">
      <c r="A9" s="345"/>
      <c r="B9" s="329" t="s">
        <v>8</v>
      </c>
      <c r="C9" s="330"/>
      <c r="D9" s="342" t="s">
        <v>9</v>
      </c>
      <c r="E9" s="347" t="s">
        <v>10</v>
      </c>
      <c r="F9" s="342" t="s">
        <v>9</v>
      </c>
      <c r="G9" s="322" t="s">
        <v>27</v>
      </c>
      <c r="H9" s="323"/>
      <c r="I9" s="350" t="s">
        <v>28</v>
      </c>
      <c r="J9" s="351"/>
      <c r="K9" s="350" t="s">
        <v>13</v>
      </c>
      <c r="L9" s="351"/>
      <c r="M9" s="350" t="s">
        <v>14</v>
      </c>
      <c r="N9" s="351"/>
    </row>
    <row r="10" spans="1:14" ht="15" thickBot="1">
      <c r="A10" s="346"/>
      <c r="B10" s="331"/>
      <c r="C10" s="332"/>
      <c r="D10" s="343"/>
      <c r="E10" s="320"/>
      <c r="F10" s="321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24" t="s">
        <v>16</v>
      </c>
      <c r="B11" s="94" t="s">
        <v>95</v>
      </c>
      <c r="C11" s="251">
        <v>4360</v>
      </c>
      <c r="D11" s="252">
        <f>8.588*1.075*1.2</f>
        <v>11.07852</v>
      </c>
      <c r="E11" s="429">
        <v>105</v>
      </c>
      <c r="F11" s="430">
        <v>22.54</v>
      </c>
      <c r="G11" s="258">
        <v>28350</v>
      </c>
      <c r="H11" s="253">
        <v>5.81</v>
      </c>
      <c r="I11" s="7"/>
      <c r="J11" s="8"/>
      <c r="K11" s="7"/>
      <c r="L11" s="8"/>
      <c r="M11" s="7"/>
      <c r="N11" s="8"/>
    </row>
    <row r="12" spans="1:14" ht="15" customHeight="1" thickBot="1">
      <c r="A12" s="349"/>
      <c r="B12" s="95" t="s">
        <v>112</v>
      </c>
      <c r="C12" s="254">
        <v>17.25</v>
      </c>
      <c r="D12" s="255">
        <f>46.514*1.075*1.2</f>
        <v>60.00306</v>
      </c>
      <c r="E12" s="310"/>
      <c r="F12" s="428"/>
      <c r="G12" s="257">
        <v>846.5</v>
      </c>
      <c r="H12" s="256">
        <v>47.23</v>
      </c>
      <c r="I12" s="7"/>
      <c r="J12" s="8"/>
      <c r="K12" s="7"/>
      <c r="L12" s="8"/>
      <c r="M12" s="7"/>
      <c r="N12" s="8"/>
    </row>
    <row r="13" spans="1:14" ht="15" customHeight="1">
      <c r="A13" s="348" t="s">
        <v>17</v>
      </c>
      <c r="B13" s="94" t="s">
        <v>95</v>
      </c>
      <c r="C13" s="133">
        <v>0</v>
      </c>
      <c r="D13" s="252">
        <f>8.588*1.075*1.2</f>
        <v>11.07852</v>
      </c>
      <c r="E13" s="309">
        <f>70</f>
        <v>70</v>
      </c>
      <c r="F13" s="425">
        <v>22.54</v>
      </c>
      <c r="G13" s="258">
        <v>33274</v>
      </c>
      <c r="H13" s="253">
        <v>5.81</v>
      </c>
      <c r="I13" s="14"/>
      <c r="J13" s="15"/>
      <c r="K13" s="14"/>
      <c r="L13" s="15"/>
      <c r="M13" s="14"/>
      <c r="N13" s="15"/>
    </row>
    <row r="14" spans="1:14" ht="15" customHeight="1" thickBot="1">
      <c r="A14" s="349"/>
      <c r="B14" s="95" t="s">
        <v>112</v>
      </c>
      <c r="C14" s="254">
        <v>0</v>
      </c>
      <c r="D14" s="255">
        <f>46.514*1.075*1.2</f>
        <v>60.00306</v>
      </c>
      <c r="E14" s="310"/>
      <c r="F14" s="426"/>
      <c r="G14" s="257">
        <v>846.5</v>
      </c>
      <c r="H14" s="256">
        <v>47.23</v>
      </c>
      <c r="I14" s="21"/>
      <c r="J14" s="22"/>
      <c r="K14" s="21"/>
      <c r="L14" s="22"/>
      <c r="M14" s="21"/>
      <c r="N14" s="22"/>
    </row>
    <row r="15" spans="1:14" ht="15" customHeight="1">
      <c r="A15" s="348" t="s">
        <v>18</v>
      </c>
      <c r="B15" s="94" t="s">
        <v>95</v>
      </c>
      <c r="C15" s="133"/>
      <c r="D15" s="252"/>
      <c r="E15" s="309"/>
      <c r="F15" s="425"/>
      <c r="G15" s="258"/>
      <c r="H15" s="253"/>
      <c r="I15" s="14"/>
      <c r="J15" s="15"/>
      <c r="K15" s="14"/>
      <c r="L15" s="15"/>
      <c r="M15" s="14"/>
      <c r="N15" s="15"/>
    </row>
    <row r="16" spans="1:14" ht="15" customHeight="1" thickBot="1">
      <c r="A16" s="349"/>
      <c r="B16" s="95" t="s">
        <v>112</v>
      </c>
      <c r="C16" s="254"/>
      <c r="D16" s="255"/>
      <c r="E16" s="310"/>
      <c r="F16" s="426"/>
      <c r="G16" s="257"/>
      <c r="H16" s="256"/>
      <c r="I16" s="21"/>
      <c r="J16" s="22"/>
      <c r="K16" s="21"/>
      <c r="L16" s="22"/>
      <c r="M16" s="21"/>
      <c r="N16" s="22"/>
    </row>
    <row r="17" spans="1:14" ht="15" customHeight="1">
      <c r="A17" s="348" t="s">
        <v>19</v>
      </c>
      <c r="B17" s="94" t="s">
        <v>95</v>
      </c>
      <c r="C17" s="133"/>
      <c r="D17" s="252"/>
      <c r="E17" s="309"/>
      <c r="F17" s="425"/>
      <c r="G17" s="258"/>
      <c r="H17" s="253"/>
      <c r="I17" s="14"/>
      <c r="J17" s="15"/>
      <c r="K17" s="14"/>
      <c r="L17" s="15"/>
      <c r="M17" s="14"/>
      <c r="N17" s="15"/>
    </row>
    <row r="18" spans="1:14" ht="13.5" thickBot="1">
      <c r="A18" s="349"/>
      <c r="B18" s="95" t="s">
        <v>112</v>
      </c>
      <c r="C18" s="254"/>
      <c r="D18" s="255"/>
      <c r="E18" s="310"/>
      <c r="F18" s="426"/>
      <c r="G18" s="257"/>
      <c r="H18" s="256"/>
      <c r="I18" s="21"/>
      <c r="J18" s="22"/>
      <c r="K18" s="21"/>
      <c r="L18" s="22"/>
      <c r="M18" s="21"/>
      <c r="N18" s="22"/>
    </row>
    <row r="19" spans="1:14" ht="12.75">
      <c r="A19" s="348" t="s">
        <v>20</v>
      </c>
      <c r="B19" s="94" t="s">
        <v>95</v>
      </c>
      <c r="C19" s="133"/>
      <c r="D19" s="252"/>
      <c r="E19" s="309"/>
      <c r="F19" s="425"/>
      <c r="G19" s="258"/>
      <c r="H19" s="253"/>
      <c r="I19" s="14"/>
      <c r="J19" s="15"/>
      <c r="K19" s="14"/>
      <c r="L19" s="15"/>
      <c r="M19" s="14"/>
      <c r="N19" s="15"/>
    </row>
    <row r="20" spans="1:14" ht="13.5" thickBot="1">
      <c r="A20" s="349"/>
      <c r="B20" s="95" t="s">
        <v>112</v>
      </c>
      <c r="C20" s="254"/>
      <c r="D20" s="255"/>
      <c r="E20" s="310"/>
      <c r="F20" s="426"/>
      <c r="G20" s="257"/>
      <c r="H20" s="256"/>
      <c r="I20" s="21"/>
      <c r="J20" s="22"/>
      <c r="K20" s="21"/>
      <c r="L20" s="22"/>
      <c r="M20" s="21"/>
      <c r="N20" s="22"/>
    </row>
    <row r="21" spans="1:14" ht="12.75">
      <c r="A21" s="348" t="s">
        <v>69</v>
      </c>
      <c r="B21" s="94" t="s">
        <v>95</v>
      </c>
      <c r="C21" s="132"/>
      <c r="D21" s="252"/>
      <c r="E21" s="309"/>
      <c r="F21" s="425"/>
      <c r="G21" s="258"/>
      <c r="H21" s="253"/>
      <c r="I21" s="14"/>
      <c r="J21" s="15"/>
      <c r="K21" s="14"/>
      <c r="L21" s="15"/>
      <c r="M21" s="14"/>
      <c r="N21" s="15"/>
    </row>
    <row r="22" spans="1:14" ht="13.5" thickBot="1">
      <c r="A22" s="349"/>
      <c r="B22" s="95" t="s">
        <v>112</v>
      </c>
      <c r="C22" s="254"/>
      <c r="D22" s="255"/>
      <c r="E22" s="310"/>
      <c r="F22" s="426"/>
      <c r="G22" s="257"/>
      <c r="H22" s="256"/>
      <c r="I22" s="21"/>
      <c r="J22" s="22"/>
      <c r="K22" s="21"/>
      <c r="L22" s="22"/>
      <c r="M22" s="21"/>
      <c r="N22" s="22"/>
    </row>
    <row r="23" spans="1:14" ht="12.75">
      <c r="A23" s="348" t="s">
        <v>70</v>
      </c>
      <c r="B23" s="94" t="s">
        <v>95</v>
      </c>
      <c r="C23" s="132"/>
      <c r="D23" s="252"/>
      <c r="E23" s="309"/>
      <c r="F23" s="427"/>
      <c r="G23" s="258"/>
      <c r="H23" s="253"/>
      <c r="I23" s="14"/>
      <c r="J23" s="15"/>
      <c r="K23" s="14"/>
      <c r="L23" s="15"/>
      <c r="M23" s="14"/>
      <c r="N23" s="15"/>
    </row>
    <row r="24" spans="1:14" ht="13.5" thickBot="1">
      <c r="A24" s="349"/>
      <c r="B24" s="95" t="s">
        <v>112</v>
      </c>
      <c r="C24" s="254"/>
      <c r="D24" s="255"/>
      <c r="E24" s="310"/>
      <c r="F24" s="428"/>
      <c r="G24" s="257"/>
      <c r="H24" s="256"/>
      <c r="I24" s="21"/>
      <c r="J24" s="22"/>
      <c r="K24" s="21"/>
      <c r="L24" s="22"/>
      <c r="M24" s="21"/>
      <c r="N24" s="22"/>
    </row>
    <row r="25" spans="1:14" ht="15.75" customHeight="1">
      <c r="A25" s="348" t="s">
        <v>22</v>
      </c>
      <c r="B25" s="94" t="s">
        <v>95</v>
      </c>
      <c r="C25" s="132"/>
      <c r="D25" s="252"/>
      <c r="E25" s="309"/>
      <c r="F25" s="427"/>
      <c r="G25" s="258"/>
      <c r="H25" s="253"/>
      <c r="I25" s="21"/>
      <c r="J25" s="22"/>
      <c r="K25" s="21"/>
      <c r="L25" s="22"/>
      <c r="M25" s="21"/>
      <c r="N25" s="22"/>
    </row>
    <row r="26" spans="1:14" ht="15" customHeight="1" thickBot="1">
      <c r="A26" s="349"/>
      <c r="B26" s="95" t="s">
        <v>112</v>
      </c>
      <c r="C26" s="254"/>
      <c r="D26" s="255"/>
      <c r="E26" s="310"/>
      <c r="F26" s="428"/>
      <c r="G26" s="257"/>
      <c r="H26" s="256"/>
      <c r="I26" s="4"/>
      <c r="J26" s="5"/>
      <c r="K26" s="4"/>
      <c r="L26" s="5"/>
      <c r="M26" s="4"/>
      <c r="N26" s="5"/>
    </row>
    <row r="27" spans="1:14" ht="12.75">
      <c r="A27" s="348" t="s">
        <v>23</v>
      </c>
      <c r="B27" s="94" t="s">
        <v>95</v>
      </c>
      <c r="C27" s="132"/>
      <c r="D27" s="252"/>
      <c r="E27" s="309"/>
      <c r="F27" s="427"/>
      <c r="G27" s="258"/>
      <c r="H27" s="253"/>
      <c r="I27" s="4"/>
      <c r="J27" s="5"/>
      <c r="K27" s="4"/>
      <c r="L27" s="5"/>
      <c r="M27" s="4"/>
      <c r="N27" s="5"/>
    </row>
    <row r="28" spans="1:14" ht="13.5" thickBot="1">
      <c r="A28" s="349"/>
      <c r="B28" s="95" t="s">
        <v>112</v>
      </c>
      <c r="C28" s="254"/>
      <c r="D28" s="255"/>
      <c r="E28" s="310"/>
      <c r="F28" s="428"/>
      <c r="G28" s="257"/>
      <c r="H28" s="256"/>
      <c r="I28" s="4"/>
      <c r="J28" s="5"/>
      <c r="K28" s="4"/>
      <c r="L28" s="5"/>
      <c r="M28" s="4"/>
      <c r="N28" s="5"/>
    </row>
    <row r="29" spans="1:14" ht="12.75">
      <c r="A29" s="348" t="s">
        <v>24</v>
      </c>
      <c r="B29" s="94" t="s">
        <v>95</v>
      </c>
      <c r="C29" s="132"/>
      <c r="D29" s="252"/>
      <c r="E29" s="309"/>
      <c r="F29" s="427"/>
      <c r="G29" s="258"/>
      <c r="H29" s="253"/>
      <c r="I29" s="4"/>
      <c r="J29" s="5"/>
      <c r="K29" s="4"/>
      <c r="L29" s="5"/>
      <c r="M29" s="4"/>
      <c r="N29" s="5"/>
    </row>
    <row r="30" spans="1:14" ht="13.5" thickBot="1">
      <c r="A30" s="349"/>
      <c r="B30" s="95" t="s">
        <v>112</v>
      </c>
      <c r="C30" s="254"/>
      <c r="D30" s="255"/>
      <c r="E30" s="310"/>
      <c r="F30" s="428"/>
      <c r="G30" s="257"/>
      <c r="H30" s="256"/>
      <c r="I30" s="4"/>
      <c r="J30" s="5"/>
      <c r="K30" s="4"/>
      <c r="L30" s="5"/>
      <c r="M30" s="4"/>
      <c r="N30" s="5"/>
    </row>
    <row r="31" spans="1:14" ht="12.75">
      <c r="A31" s="348" t="s">
        <v>25</v>
      </c>
      <c r="B31" s="94" t="s">
        <v>95</v>
      </c>
      <c r="C31" s="132"/>
      <c r="D31" s="252"/>
      <c r="E31" s="309"/>
      <c r="F31" s="427"/>
      <c r="G31" s="258"/>
      <c r="H31" s="253"/>
      <c r="I31" s="4"/>
      <c r="J31" s="5"/>
      <c r="K31" s="4"/>
      <c r="L31" s="5"/>
      <c r="M31" s="4"/>
      <c r="N31" s="5"/>
    </row>
    <row r="32" spans="1:14" ht="13.5" thickBot="1">
      <c r="A32" s="349"/>
      <c r="B32" s="95" t="s">
        <v>112</v>
      </c>
      <c r="C32" s="254"/>
      <c r="D32" s="255"/>
      <c r="E32" s="310"/>
      <c r="F32" s="428"/>
      <c r="G32" s="257"/>
      <c r="H32" s="256"/>
      <c r="I32" s="4"/>
      <c r="J32" s="5"/>
      <c r="K32" s="4"/>
      <c r="L32" s="5"/>
      <c r="M32" s="4"/>
      <c r="N32" s="5"/>
    </row>
    <row r="33" spans="1:14" ht="12.75">
      <c r="A33" s="348" t="s">
        <v>26</v>
      </c>
      <c r="B33" s="94" t="s">
        <v>95</v>
      </c>
      <c r="C33" s="132"/>
      <c r="D33" s="252"/>
      <c r="E33" s="309"/>
      <c r="F33" s="427"/>
      <c r="G33" s="258"/>
      <c r="H33" s="253"/>
      <c r="I33" s="14"/>
      <c r="J33" s="15"/>
      <c r="K33" s="14"/>
      <c r="L33" s="15"/>
      <c r="M33" s="14"/>
      <c r="N33" s="15"/>
    </row>
    <row r="34" spans="1:14" ht="13.5" thickBot="1">
      <c r="A34" s="307"/>
      <c r="B34" s="95" t="s">
        <v>112</v>
      </c>
      <c r="C34" s="259"/>
      <c r="D34" s="255"/>
      <c r="E34" s="431"/>
      <c r="F34" s="432"/>
      <c r="G34" s="257"/>
      <c r="H34" s="256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325" t="s">
        <v>32</v>
      </c>
      <c r="B36" s="325"/>
      <c r="C36" s="325"/>
      <c r="D36" s="326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25" t="s">
        <v>35</v>
      </c>
      <c r="C38" s="325"/>
      <c r="D38" s="325"/>
      <c r="E38" s="326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25" t="s">
        <v>34</v>
      </c>
      <c r="C39" s="325"/>
      <c r="D39" s="325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  <row r="44" spans="1:8" ht="14.25">
      <c r="A44" s="30"/>
      <c r="B44" s="30"/>
      <c r="C44" s="30"/>
      <c r="D44" s="30"/>
      <c r="E44" s="30"/>
      <c r="F44" s="30"/>
      <c r="G44" s="30"/>
      <c r="H44" s="30"/>
    </row>
    <row r="45" spans="1:8" ht="14.25">
      <c r="A45" s="30"/>
      <c r="B45" s="30"/>
      <c r="C45" s="30"/>
      <c r="D45" s="30"/>
      <c r="E45" s="30"/>
      <c r="F45" s="30"/>
      <c r="G45" s="30"/>
      <c r="H45" s="30"/>
    </row>
  </sheetData>
  <mergeCells count="52">
    <mergeCell ref="A33:A34"/>
    <mergeCell ref="E33:E34"/>
    <mergeCell ref="F33:F34"/>
    <mergeCell ref="A31:A32"/>
    <mergeCell ref="E31:E32"/>
    <mergeCell ref="A29:A30"/>
    <mergeCell ref="E29:E30"/>
    <mergeCell ref="F25:F26"/>
    <mergeCell ref="E23:E24"/>
    <mergeCell ref="F29:F30"/>
    <mergeCell ref="A27:A28"/>
    <mergeCell ref="F15:F16"/>
    <mergeCell ref="A21:A22"/>
    <mergeCell ref="F23:F24"/>
    <mergeCell ref="A19:A20"/>
    <mergeCell ref="A15:A16"/>
    <mergeCell ref="E15:E16"/>
    <mergeCell ref="A11:A12"/>
    <mergeCell ref="A13:A14"/>
    <mergeCell ref="E11:E12"/>
    <mergeCell ref="F11:F12"/>
    <mergeCell ref="E13:E14"/>
    <mergeCell ref="F13:F14"/>
    <mergeCell ref="A36:D36"/>
    <mergeCell ref="A17:A18"/>
    <mergeCell ref="E17:E18"/>
    <mergeCell ref="F17:F18"/>
    <mergeCell ref="A23:A24"/>
    <mergeCell ref="E27:E28"/>
    <mergeCell ref="F27:F28"/>
    <mergeCell ref="A25:A26"/>
    <mergeCell ref="E25:E26"/>
    <mergeCell ref="F31:F32"/>
    <mergeCell ref="A6:N7"/>
    <mergeCell ref="A8:A10"/>
    <mergeCell ref="B8:D8"/>
    <mergeCell ref="E8:F8"/>
    <mergeCell ref="G8:N8"/>
    <mergeCell ref="D9:D10"/>
    <mergeCell ref="E9:E10"/>
    <mergeCell ref="B9:C10"/>
    <mergeCell ref="M9:N9"/>
    <mergeCell ref="B38:E38"/>
    <mergeCell ref="B39:D39"/>
    <mergeCell ref="I9:J9"/>
    <mergeCell ref="K9:L9"/>
    <mergeCell ref="F9:F10"/>
    <mergeCell ref="G9:H9"/>
    <mergeCell ref="E19:E20"/>
    <mergeCell ref="F19:F20"/>
    <mergeCell ref="E21:E22"/>
    <mergeCell ref="F21:F22"/>
  </mergeCells>
  <printOptions/>
  <pageMargins left="0.23" right="0.2" top="0.37" bottom="0.42" header="0.29" footer="0.31"/>
  <pageSetup horizontalDpi="600" verticalDpi="600" orientation="landscape" paperSize="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1">
      <selection activeCell="D14" sqref="D14:D16"/>
    </sheetView>
  </sheetViews>
  <sheetFormatPr defaultColWidth="9.140625" defaultRowHeight="12.75"/>
  <cols>
    <col min="1" max="1" width="17.00390625" style="0" customWidth="1"/>
    <col min="2" max="2" width="7.57421875" style="0" customWidth="1"/>
    <col min="3" max="3" width="14.57421875" style="0" customWidth="1"/>
    <col min="4" max="4" width="6.7109375" style="0" customWidth="1"/>
    <col min="5" max="5" width="12.00390625" style="0" customWidth="1"/>
    <col min="6" max="6" width="6.8515625" style="0" customWidth="1"/>
    <col min="7" max="7" width="11.140625" style="0" customWidth="1"/>
    <col min="8" max="8" width="13.421875" style="0" customWidth="1"/>
    <col min="9" max="9" width="12.00390625" style="0" customWidth="1"/>
    <col min="10" max="10" width="6.421875" style="0" customWidth="1"/>
    <col min="11" max="11" width="12.00390625" style="0" customWidth="1"/>
    <col min="12" max="12" width="6.00390625" style="0" customWidth="1"/>
    <col min="13" max="13" width="12.28125" style="0" customWidth="1"/>
    <col min="14" max="14" width="6.140625" style="0" customWidth="1"/>
  </cols>
  <sheetData>
    <row r="1" spans="1:15" ht="15">
      <c r="A1" s="29" t="s">
        <v>41</v>
      </c>
      <c r="B1" s="27" t="s">
        <v>44</v>
      </c>
      <c r="C1" s="27"/>
      <c r="E1" s="28">
        <v>50789</v>
      </c>
      <c r="F1" s="28"/>
      <c r="G1" s="28"/>
      <c r="H1" s="28"/>
      <c r="I1" s="436" t="s">
        <v>29</v>
      </c>
      <c r="J1" s="436"/>
      <c r="K1" s="436"/>
      <c r="L1" s="38">
        <v>1122</v>
      </c>
      <c r="M1" s="28"/>
      <c r="N1" s="26"/>
      <c r="O1" s="30"/>
    </row>
    <row r="2" spans="1:15" ht="15">
      <c r="A2" s="27" t="s">
        <v>1</v>
      </c>
      <c r="B2" s="27" t="s">
        <v>53</v>
      </c>
      <c r="C2" s="27"/>
      <c r="D2" s="28"/>
      <c r="E2" s="28"/>
      <c r="F2" s="28"/>
      <c r="G2" s="28"/>
      <c r="H2" s="28"/>
      <c r="I2" s="436" t="s">
        <v>2</v>
      </c>
      <c r="J2" s="436"/>
      <c r="K2" s="436"/>
      <c r="L2" s="28">
        <v>9</v>
      </c>
      <c r="M2" s="28"/>
      <c r="N2" s="26"/>
      <c r="O2" s="30"/>
    </row>
    <row r="3" spans="1:15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36" t="s">
        <v>3</v>
      </c>
      <c r="J3" s="436"/>
      <c r="K3" s="436"/>
      <c r="L3" s="28">
        <v>2</v>
      </c>
      <c r="M3" s="28"/>
      <c r="N3" s="26"/>
      <c r="O3" s="30"/>
    </row>
    <row r="4" spans="1:14" ht="15">
      <c r="A4" s="27" t="s">
        <v>4</v>
      </c>
      <c r="B4" s="27">
        <v>212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4" ht="15.75" thickBot="1">
      <c r="A5" s="28"/>
      <c r="B5" s="28"/>
      <c r="C5" s="28"/>
      <c r="D5" s="28"/>
      <c r="E5" s="28"/>
      <c r="F5" s="28"/>
      <c r="G5" s="28"/>
      <c r="H5" s="28"/>
      <c r="I5" s="28"/>
      <c r="J5" s="45"/>
      <c r="K5" s="45" t="s">
        <v>66</v>
      </c>
      <c r="L5" s="45"/>
      <c r="M5" s="26"/>
      <c r="N5" s="30"/>
    </row>
    <row r="6" spans="1:14" ht="13.5" thickTop="1">
      <c r="A6" s="333" t="s">
        <v>5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5"/>
    </row>
    <row r="7" spans="1:14" ht="13.5" thickBot="1">
      <c r="A7" s="336"/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8"/>
    </row>
    <row r="8" spans="1:14" ht="16.5" thickBot="1" thickTop="1">
      <c r="A8" s="344" t="s">
        <v>6</v>
      </c>
      <c r="B8" s="327" t="s">
        <v>7</v>
      </c>
      <c r="C8" s="306"/>
      <c r="D8" s="328"/>
      <c r="E8" s="327" t="s">
        <v>11</v>
      </c>
      <c r="F8" s="328"/>
      <c r="G8" s="339" t="s">
        <v>15</v>
      </c>
      <c r="H8" s="340"/>
      <c r="I8" s="340"/>
      <c r="J8" s="340"/>
      <c r="K8" s="340"/>
      <c r="L8" s="340"/>
      <c r="M8" s="340"/>
      <c r="N8" s="341"/>
    </row>
    <row r="9" spans="1:14" ht="13.5" thickTop="1">
      <c r="A9" s="345"/>
      <c r="B9" s="329" t="s">
        <v>8</v>
      </c>
      <c r="C9" s="330"/>
      <c r="D9" s="342" t="s">
        <v>9</v>
      </c>
      <c r="E9" s="347" t="s">
        <v>10</v>
      </c>
      <c r="F9" s="342" t="s">
        <v>9</v>
      </c>
      <c r="G9" s="322" t="s">
        <v>27</v>
      </c>
      <c r="H9" s="323"/>
      <c r="I9" s="350" t="s">
        <v>28</v>
      </c>
      <c r="J9" s="351"/>
      <c r="K9" s="350" t="s">
        <v>13</v>
      </c>
      <c r="L9" s="351"/>
      <c r="M9" s="350" t="s">
        <v>14</v>
      </c>
      <c r="N9" s="351"/>
    </row>
    <row r="10" spans="1:14" ht="15" thickBot="1">
      <c r="A10" s="346"/>
      <c r="B10" s="418"/>
      <c r="C10" s="308"/>
      <c r="D10" s="321"/>
      <c r="E10" s="320"/>
      <c r="F10" s="321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35" t="s">
        <v>16</v>
      </c>
      <c r="B11" s="94" t="s">
        <v>95</v>
      </c>
      <c r="C11" s="203">
        <v>2760</v>
      </c>
      <c r="D11" s="234">
        <f>9.621*1.075*1.2</f>
        <v>12.41109</v>
      </c>
      <c r="E11" s="347">
        <v>48</v>
      </c>
      <c r="F11" s="342">
        <v>22.54</v>
      </c>
      <c r="G11" s="25">
        <v>39460</v>
      </c>
      <c r="H11" s="15">
        <v>5.81</v>
      </c>
      <c r="I11" s="7"/>
      <c r="J11" s="8"/>
      <c r="K11" s="7"/>
      <c r="L11" s="8"/>
      <c r="M11" s="7"/>
      <c r="N11" s="8"/>
    </row>
    <row r="12" spans="1:14" ht="15.75" customHeight="1">
      <c r="A12" s="414"/>
      <c r="B12" s="97" t="s">
        <v>102</v>
      </c>
      <c r="C12" s="107">
        <v>0</v>
      </c>
      <c r="D12" s="235">
        <f>4.927*1.075*1.2</f>
        <v>6.355829999999998</v>
      </c>
      <c r="E12" s="416"/>
      <c r="F12" s="343"/>
      <c r="G12" s="422">
        <v>717.85</v>
      </c>
      <c r="H12" s="343">
        <v>47.23</v>
      </c>
      <c r="I12" s="7"/>
      <c r="J12" s="8"/>
      <c r="K12" s="7"/>
      <c r="L12" s="8"/>
      <c r="M12" s="7"/>
      <c r="N12" s="8"/>
    </row>
    <row r="13" spans="1:14" ht="15.75" customHeight="1" thickBot="1">
      <c r="A13" s="414"/>
      <c r="B13" s="97" t="s">
        <v>114</v>
      </c>
      <c r="C13" s="107">
        <v>17.25</v>
      </c>
      <c r="D13" s="237">
        <f>46.514*1.075*1.2</f>
        <v>60.00306</v>
      </c>
      <c r="E13" s="416"/>
      <c r="F13" s="343"/>
      <c r="G13" s="357"/>
      <c r="H13" s="353"/>
      <c r="I13" s="7"/>
      <c r="J13" s="8"/>
      <c r="K13" s="7"/>
      <c r="L13" s="8"/>
      <c r="M13" s="7"/>
      <c r="N13" s="8"/>
    </row>
    <row r="14" spans="1:14" ht="15.75" customHeight="1">
      <c r="A14" s="413" t="s">
        <v>17</v>
      </c>
      <c r="B14" s="94" t="s">
        <v>95</v>
      </c>
      <c r="C14" s="204">
        <v>4050</v>
      </c>
      <c r="D14" s="234">
        <f>9.621*1.075*1.2</f>
        <v>12.41109</v>
      </c>
      <c r="E14" s="415">
        <f>50</f>
        <v>50</v>
      </c>
      <c r="F14" s="433">
        <v>22.54</v>
      </c>
      <c r="G14" s="25">
        <v>32750</v>
      </c>
      <c r="H14" s="15">
        <v>5.81</v>
      </c>
      <c r="I14" s="14"/>
      <c r="J14" s="15"/>
      <c r="K14" s="14"/>
      <c r="L14" s="15"/>
      <c r="M14" s="14"/>
      <c r="N14" s="15"/>
    </row>
    <row r="15" spans="1:14" ht="15.75" customHeight="1">
      <c r="A15" s="414"/>
      <c r="B15" s="97" t="s">
        <v>102</v>
      </c>
      <c r="C15" s="107">
        <v>0</v>
      </c>
      <c r="D15" s="235">
        <f>4.927*1.075*1.2</f>
        <v>6.355829999999998</v>
      </c>
      <c r="E15" s="416"/>
      <c r="F15" s="434"/>
      <c r="G15" s="422">
        <v>717.85</v>
      </c>
      <c r="H15" s="343">
        <v>47.23</v>
      </c>
      <c r="I15" s="7"/>
      <c r="J15" s="8"/>
      <c r="K15" s="7"/>
      <c r="L15" s="8"/>
      <c r="M15" s="7"/>
      <c r="N15" s="8"/>
    </row>
    <row r="16" spans="1:14" ht="15.75" customHeight="1" thickBot="1">
      <c r="A16" s="414"/>
      <c r="B16" s="97" t="s">
        <v>114</v>
      </c>
      <c r="C16" s="107">
        <v>17.25</v>
      </c>
      <c r="D16" s="237">
        <f>46.514*1.075*1.2</f>
        <v>60.00306</v>
      </c>
      <c r="E16" s="416"/>
      <c r="F16" s="434"/>
      <c r="G16" s="357"/>
      <c r="H16" s="353"/>
      <c r="I16" s="7"/>
      <c r="J16" s="8"/>
      <c r="K16" s="7"/>
      <c r="L16" s="8"/>
      <c r="M16" s="7"/>
      <c r="N16" s="8"/>
    </row>
    <row r="17" spans="1:14" ht="15.75" customHeight="1">
      <c r="A17" s="413" t="s">
        <v>18</v>
      </c>
      <c r="B17" s="94" t="s">
        <v>95</v>
      </c>
      <c r="C17" s="204"/>
      <c r="D17" s="223"/>
      <c r="E17" s="415"/>
      <c r="F17" s="433"/>
      <c r="G17" s="25"/>
      <c r="H17" s="15"/>
      <c r="I17" s="14"/>
      <c r="J17" s="15"/>
      <c r="K17" s="14"/>
      <c r="L17" s="15"/>
      <c r="M17" s="14"/>
      <c r="N17" s="15"/>
    </row>
    <row r="18" spans="1:14" ht="15.75" customHeight="1">
      <c r="A18" s="414"/>
      <c r="B18" s="97" t="s">
        <v>102</v>
      </c>
      <c r="C18" s="107"/>
      <c r="D18" s="222"/>
      <c r="E18" s="416"/>
      <c r="F18" s="434"/>
      <c r="G18" s="422"/>
      <c r="H18" s="343"/>
      <c r="I18" s="7"/>
      <c r="J18" s="8"/>
      <c r="K18" s="7"/>
      <c r="L18" s="8"/>
      <c r="M18" s="7"/>
      <c r="N18" s="8"/>
    </row>
    <row r="19" spans="1:14" ht="15.75" customHeight="1" thickBot="1">
      <c r="A19" s="414"/>
      <c r="B19" s="97" t="s">
        <v>114</v>
      </c>
      <c r="C19" s="107"/>
      <c r="D19" s="8"/>
      <c r="E19" s="416"/>
      <c r="F19" s="434"/>
      <c r="G19" s="357"/>
      <c r="H19" s="353"/>
      <c r="I19" s="7"/>
      <c r="J19" s="8"/>
      <c r="K19" s="7"/>
      <c r="L19" s="8"/>
      <c r="M19" s="7"/>
      <c r="N19" s="8"/>
    </row>
    <row r="20" spans="1:14" ht="15" customHeight="1">
      <c r="A20" s="413" t="s">
        <v>19</v>
      </c>
      <c r="B20" s="94" t="s">
        <v>95</v>
      </c>
      <c r="C20" s="204"/>
      <c r="D20" s="223"/>
      <c r="E20" s="415"/>
      <c r="F20" s="433"/>
      <c r="G20" s="25"/>
      <c r="H20" s="15"/>
      <c r="I20" s="14"/>
      <c r="J20" s="15"/>
      <c r="K20" s="14"/>
      <c r="L20" s="15"/>
      <c r="M20" s="14"/>
      <c r="N20" s="15"/>
    </row>
    <row r="21" spans="1:14" ht="15" customHeight="1">
      <c r="A21" s="414"/>
      <c r="B21" s="97" t="s">
        <v>102</v>
      </c>
      <c r="C21" s="107"/>
      <c r="D21" s="222"/>
      <c r="E21" s="416"/>
      <c r="F21" s="434"/>
      <c r="G21" s="422"/>
      <c r="H21" s="343"/>
      <c r="I21" s="7"/>
      <c r="J21" s="8"/>
      <c r="K21" s="7"/>
      <c r="L21" s="8"/>
      <c r="M21" s="7"/>
      <c r="N21" s="8"/>
    </row>
    <row r="22" spans="1:14" ht="15" customHeight="1" thickBot="1">
      <c r="A22" s="414"/>
      <c r="B22" s="97" t="s">
        <v>114</v>
      </c>
      <c r="C22" s="107"/>
      <c r="D22" s="8"/>
      <c r="E22" s="416"/>
      <c r="F22" s="434"/>
      <c r="G22" s="357"/>
      <c r="H22" s="353"/>
      <c r="I22" s="7"/>
      <c r="J22" s="8"/>
      <c r="K22" s="7"/>
      <c r="L22" s="8"/>
      <c r="M22" s="7"/>
      <c r="N22" s="8"/>
    </row>
    <row r="23" spans="1:14" ht="12.75">
      <c r="A23" s="413" t="s">
        <v>20</v>
      </c>
      <c r="B23" s="94" t="s">
        <v>95</v>
      </c>
      <c r="C23" s="204"/>
      <c r="D23" s="223"/>
      <c r="E23" s="415"/>
      <c r="F23" s="433"/>
      <c r="G23" s="25"/>
      <c r="H23" s="15"/>
      <c r="I23" s="14"/>
      <c r="J23" s="15"/>
      <c r="K23" s="14"/>
      <c r="L23" s="15"/>
      <c r="M23" s="14"/>
      <c r="N23" s="15"/>
    </row>
    <row r="24" spans="1:14" ht="12.75">
      <c r="A24" s="414"/>
      <c r="B24" s="97" t="s">
        <v>102</v>
      </c>
      <c r="C24" s="107"/>
      <c r="D24" s="222"/>
      <c r="E24" s="416"/>
      <c r="F24" s="434"/>
      <c r="G24" s="422"/>
      <c r="H24" s="343"/>
      <c r="I24" s="7"/>
      <c r="J24" s="8"/>
      <c r="K24" s="7"/>
      <c r="L24" s="8"/>
      <c r="M24" s="7"/>
      <c r="N24" s="8"/>
    </row>
    <row r="25" spans="1:14" ht="13.5" thickBot="1">
      <c r="A25" s="414"/>
      <c r="B25" s="97" t="s">
        <v>114</v>
      </c>
      <c r="C25" s="107"/>
      <c r="D25" s="8"/>
      <c r="E25" s="416"/>
      <c r="F25" s="434"/>
      <c r="G25" s="357"/>
      <c r="H25" s="353"/>
      <c r="I25" s="7"/>
      <c r="J25" s="8"/>
      <c r="K25" s="7"/>
      <c r="L25" s="8"/>
      <c r="M25" s="7"/>
      <c r="N25" s="8"/>
    </row>
    <row r="26" spans="1:14" ht="12.75">
      <c r="A26" s="413" t="s">
        <v>69</v>
      </c>
      <c r="B26" s="94" t="s">
        <v>95</v>
      </c>
      <c r="C26" s="106"/>
      <c r="D26" s="223"/>
      <c r="E26" s="415"/>
      <c r="F26" s="433"/>
      <c r="G26" s="356"/>
      <c r="H26" s="352"/>
      <c r="I26" s="14"/>
      <c r="J26" s="15"/>
      <c r="K26" s="14"/>
      <c r="L26" s="15"/>
      <c r="M26" s="14"/>
      <c r="N26" s="15"/>
    </row>
    <row r="27" spans="1:14" ht="12.75">
      <c r="A27" s="414"/>
      <c r="B27" s="97" t="s">
        <v>102</v>
      </c>
      <c r="C27" s="107"/>
      <c r="D27" s="222"/>
      <c r="E27" s="416"/>
      <c r="F27" s="434"/>
      <c r="G27" s="422"/>
      <c r="H27" s="343"/>
      <c r="I27" s="7"/>
      <c r="J27" s="8"/>
      <c r="K27" s="7"/>
      <c r="L27" s="8"/>
      <c r="M27" s="7"/>
      <c r="N27" s="8"/>
    </row>
    <row r="28" spans="1:14" ht="13.5" thickBot="1">
      <c r="A28" s="414"/>
      <c r="B28" s="97" t="s">
        <v>114</v>
      </c>
      <c r="C28" s="107"/>
      <c r="D28" s="8"/>
      <c r="E28" s="416"/>
      <c r="F28" s="434"/>
      <c r="G28" s="422"/>
      <c r="H28" s="343"/>
      <c r="I28" s="7"/>
      <c r="J28" s="8"/>
      <c r="K28" s="7"/>
      <c r="L28" s="8"/>
      <c r="M28" s="7"/>
      <c r="N28" s="8"/>
    </row>
    <row r="29" spans="1:14" ht="12.75">
      <c r="A29" s="413" t="s">
        <v>70</v>
      </c>
      <c r="B29" s="94" t="s">
        <v>95</v>
      </c>
      <c r="C29" s="106"/>
      <c r="D29" s="223"/>
      <c r="E29" s="415"/>
      <c r="F29" s="352"/>
      <c r="G29" s="356"/>
      <c r="H29" s="352"/>
      <c r="I29" s="14"/>
      <c r="J29" s="15"/>
      <c r="K29" s="14"/>
      <c r="L29" s="15"/>
      <c r="M29" s="14"/>
      <c r="N29" s="15"/>
    </row>
    <row r="30" spans="1:14" ht="12.75">
      <c r="A30" s="414"/>
      <c r="B30" s="97" t="s">
        <v>102</v>
      </c>
      <c r="C30" s="107"/>
      <c r="D30" s="222"/>
      <c r="E30" s="416"/>
      <c r="F30" s="343"/>
      <c r="G30" s="422"/>
      <c r="H30" s="343"/>
      <c r="I30" s="7"/>
      <c r="J30" s="8"/>
      <c r="K30" s="7"/>
      <c r="L30" s="8"/>
      <c r="M30" s="7"/>
      <c r="N30" s="8"/>
    </row>
    <row r="31" spans="1:14" ht="12.75">
      <c r="A31" s="414"/>
      <c r="B31" s="97" t="s">
        <v>114</v>
      </c>
      <c r="C31" s="107"/>
      <c r="D31" s="8"/>
      <c r="E31" s="416"/>
      <c r="F31" s="343"/>
      <c r="G31" s="422"/>
      <c r="H31" s="343"/>
      <c r="I31" s="7"/>
      <c r="J31" s="8"/>
      <c r="K31" s="7"/>
      <c r="L31" s="8"/>
      <c r="M31" s="7"/>
      <c r="N31" s="8"/>
    </row>
    <row r="32" spans="1:14" ht="12.75">
      <c r="A32" s="413" t="s">
        <v>22</v>
      </c>
      <c r="B32" s="99" t="s">
        <v>95</v>
      </c>
      <c r="C32" s="106"/>
      <c r="D32" s="223"/>
      <c r="E32" s="415"/>
      <c r="F32" s="352"/>
      <c r="G32" s="25"/>
      <c r="H32" s="15"/>
      <c r="I32" s="21"/>
      <c r="J32" s="22"/>
      <c r="K32" s="21"/>
      <c r="L32" s="22"/>
      <c r="M32" s="21"/>
      <c r="N32" s="22"/>
    </row>
    <row r="33" spans="1:14" ht="12.75">
      <c r="A33" s="414"/>
      <c r="B33" s="95" t="s">
        <v>96</v>
      </c>
      <c r="C33" s="107"/>
      <c r="D33" s="222"/>
      <c r="E33" s="416"/>
      <c r="F33" s="343"/>
      <c r="G33" s="422"/>
      <c r="H33" s="343"/>
      <c r="I33" s="21"/>
      <c r="J33" s="22"/>
      <c r="K33" s="21"/>
      <c r="L33" s="22"/>
      <c r="M33" s="21"/>
      <c r="N33" s="22"/>
    </row>
    <row r="34" spans="1:14" ht="12.75">
      <c r="A34" s="414"/>
      <c r="B34" s="99" t="s">
        <v>114</v>
      </c>
      <c r="C34" s="107"/>
      <c r="D34" s="8"/>
      <c r="E34" s="416"/>
      <c r="F34" s="343"/>
      <c r="G34" s="357"/>
      <c r="H34" s="353"/>
      <c r="I34" s="21"/>
      <c r="J34" s="22"/>
      <c r="K34" s="21"/>
      <c r="L34" s="22"/>
      <c r="M34" s="21"/>
      <c r="N34" s="22"/>
    </row>
    <row r="35" spans="1:14" ht="12.75">
      <c r="A35" s="413" t="s">
        <v>23</v>
      </c>
      <c r="B35" s="99" t="s">
        <v>95</v>
      </c>
      <c r="C35" s="106"/>
      <c r="D35" s="223"/>
      <c r="E35" s="437"/>
      <c r="F35" s="352"/>
      <c r="G35" s="25"/>
      <c r="H35" s="15"/>
      <c r="I35" s="4"/>
      <c r="J35" s="5"/>
      <c r="K35" s="4"/>
      <c r="L35" s="5"/>
      <c r="M35" s="4"/>
      <c r="N35" s="5"/>
    </row>
    <row r="36" spans="1:14" ht="15" customHeight="1">
      <c r="A36" s="414"/>
      <c r="B36" s="95" t="s">
        <v>96</v>
      </c>
      <c r="C36" s="107"/>
      <c r="D36" s="222"/>
      <c r="E36" s="438"/>
      <c r="F36" s="343"/>
      <c r="G36" s="422"/>
      <c r="H36" s="343"/>
      <c r="I36" s="4"/>
      <c r="J36" s="5"/>
      <c r="K36" s="4"/>
      <c r="L36" s="5"/>
      <c r="M36" s="4"/>
      <c r="N36" s="5"/>
    </row>
    <row r="37" spans="1:14" ht="15" customHeight="1">
      <c r="A37" s="414"/>
      <c r="B37" s="99" t="s">
        <v>95</v>
      </c>
      <c r="C37" s="107"/>
      <c r="D37" s="8"/>
      <c r="E37" s="438"/>
      <c r="F37" s="343"/>
      <c r="G37" s="357"/>
      <c r="H37" s="353"/>
      <c r="I37" s="4"/>
      <c r="J37" s="5"/>
      <c r="K37" s="4"/>
      <c r="L37" s="5"/>
      <c r="M37" s="4"/>
      <c r="N37" s="5"/>
    </row>
    <row r="38" spans="1:14" ht="12.75">
      <c r="A38" s="413" t="s">
        <v>24</v>
      </c>
      <c r="B38" s="99" t="s">
        <v>95</v>
      </c>
      <c r="C38" s="106"/>
      <c r="D38" s="223"/>
      <c r="E38" s="415"/>
      <c r="F38" s="352"/>
      <c r="G38" s="25"/>
      <c r="H38" s="15"/>
      <c r="I38" s="4"/>
      <c r="J38" s="5"/>
      <c r="K38" s="4"/>
      <c r="L38" s="5"/>
      <c r="M38" s="4"/>
      <c r="N38" s="5"/>
    </row>
    <row r="39" spans="1:14" ht="15" customHeight="1" thickBot="1">
      <c r="A39" s="414"/>
      <c r="B39" s="101" t="s">
        <v>96</v>
      </c>
      <c r="C39" s="107"/>
      <c r="D39" s="222"/>
      <c r="E39" s="416"/>
      <c r="F39" s="343"/>
      <c r="G39" s="422"/>
      <c r="H39" s="343"/>
      <c r="I39" s="4"/>
      <c r="J39" s="5"/>
      <c r="K39" s="4"/>
      <c r="L39" s="5"/>
      <c r="M39" s="4"/>
      <c r="N39" s="5"/>
    </row>
    <row r="40" spans="1:14" ht="15" customHeight="1">
      <c r="A40" s="414"/>
      <c r="B40" s="99" t="s">
        <v>95</v>
      </c>
      <c r="C40" s="107"/>
      <c r="D40" s="8"/>
      <c r="E40" s="416"/>
      <c r="F40" s="343"/>
      <c r="G40" s="357"/>
      <c r="H40" s="353"/>
      <c r="I40" s="4"/>
      <c r="J40" s="5"/>
      <c r="K40" s="4"/>
      <c r="L40" s="5"/>
      <c r="M40" s="4"/>
      <c r="N40" s="5"/>
    </row>
    <row r="41" spans="1:14" ht="12.75">
      <c r="A41" s="413" t="s">
        <v>25</v>
      </c>
      <c r="B41" s="99" t="s">
        <v>95</v>
      </c>
      <c r="C41" s="106"/>
      <c r="D41" s="223"/>
      <c r="E41" s="415"/>
      <c r="F41" s="352"/>
      <c r="G41" s="25"/>
      <c r="H41" s="15"/>
      <c r="I41" s="4"/>
      <c r="J41" s="5"/>
      <c r="K41" s="4"/>
      <c r="L41" s="5"/>
      <c r="M41" s="4"/>
      <c r="N41" s="5"/>
    </row>
    <row r="42" spans="1:14" ht="15" customHeight="1" thickBot="1">
      <c r="A42" s="414"/>
      <c r="B42" s="101" t="s">
        <v>96</v>
      </c>
      <c r="C42" s="107"/>
      <c r="D42" s="222"/>
      <c r="E42" s="416"/>
      <c r="F42" s="343"/>
      <c r="G42" s="422"/>
      <c r="H42" s="343"/>
      <c r="I42" s="4"/>
      <c r="J42" s="5"/>
      <c r="K42" s="4"/>
      <c r="L42" s="5"/>
      <c r="M42" s="4"/>
      <c r="N42" s="5"/>
    </row>
    <row r="43" spans="1:14" ht="15" customHeight="1" thickBot="1">
      <c r="A43" s="414"/>
      <c r="B43" s="99" t="s">
        <v>95</v>
      </c>
      <c r="C43" s="107"/>
      <c r="D43" s="8"/>
      <c r="E43" s="416"/>
      <c r="F43" s="343"/>
      <c r="G43" s="357"/>
      <c r="H43" s="353"/>
      <c r="I43" s="14"/>
      <c r="J43" s="15"/>
      <c r="K43" s="14"/>
      <c r="L43" s="15"/>
      <c r="M43" s="14"/>
      <c r="N43" s="15"/>
    </row>
    <row r="44" spans="1:14" ht="12.75">
      <c r="A44" s="419" t="s">
        <v>26</v>
      </c>
      <c r="B44" s="192" t="s">
        <v>95</v>
      </c>
      <c r="C44" s="77"/>
      <c r="D44" s="223"/>
      <c r="E44" s="439"/>
      <c r="F44" s="441"/>
      <c r="G44" s="25"/>
      <c r="H44" s="15"/>
      <c r="I44" s="176"/>
      <c r="J44" s="177"/>
      <c r="K44" s="176"/>
      <c r="L44" s="177"/>
      <c r="M44" s="176"/>
      <c r="N44" s="177"/>
    </row>
    <row r="45" spans="1:14" ht="15" customHeight="1" thickBot="1">
      <c r="A45" s="420"/>
      <c r="B45" s="194" t="s">
        <v>96</v>
      </c>
      <c r="C45" s="78"/>
      <c r="D45" s="222"/>
      <c r="E45" s="332"/>
      <c r="F45" s="343"/>
      <c r="G45" s="422"/>
      <c r="H45" s="343"/>
      <c r="I45" s="199"/>
      <c r="J45" s="116"/>
      <c r="K45" s="199"/>
      <c r="L45" s="116"/>
      <c r="M45" s="199"/>
      <c r="N45" s="116"/>
    </row>
    <row r="46" spans="1:14" ht="15" customHeight="1" thickBot="1">
      <c r="A46" s="421"/>
      <c r="B46" s="195" t="s">
        <v>95</v>
      </c>
      <c r="C46" s="147"/>
      <c r="D46" s="8"/>
      <c r="E46" s="440"/>
      <c r="F46" s="442"/>
      <c r="G46" s="357"/>
      <c r="H46" s="353"/>
      <c r="I46" s="200"/>
      <c r="J46" s="117"/>
      <c r="K46" s="200"/>
      <c r="L46" s="117"/>
      <c r="M46" s="200"/>
      <c r="N46" s="117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325" t="s">
        <v>32</v>
      </c>
      <c r="B48" s="325"/>
      <c r="C48" s="325"/>
      <c r="D48" s="326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25" t="s">
        <v>35</v>
      </c>
      <c r="C50" s="325"/>
      <c r="D50" s="325"/>
      <c r="E50" s="326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25" t="s">
        <v>34</v>
      </c>
      <c r="C51" s="325"/>
      <c r="D51" s="325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  <row r="55" spans="1:7" ht="14.25">
      <c r="A55" s="30"/>
      <c r="B55" s="30"/>
      <c r="C55" s="30"/>
      <c r="D55" s="30"/>
      <c r="E55" s="30"/>
      <c r="F55" s="30"/>
      <c r="G55" s="30"/>
    </row>
    <row r="56" spans="1:7" ht="14.25">
      <c r="A56" s="30"/>
      <c r="B56" s="30"/>
      <c r="C56" s="30"/>
      <c r="D56" s="30"/>
      <c r="E56" s="30"/>
      <c r="F56" s="30"/>
      <c r="G56" s="30"/>
    </row>
    <row r="57" spans="1:7" ht="14.25">
      <c r="A57" s="30"/>
      <c r="B57" s="30"/>
      <c r="C57" s="30"/>
      <c r="D57" s="30"/>
      <c r="E57" s="30"/>
      <c r="F57" s="30"/>
      <c r="G57" s="30"/>
    </row>
  </sheetData>
  <mergeCells count="79">
    <mergeCell ref="A23:A25"/>
    <mergeCell ref="G29:G31"/>
    <mergeCell ref="H36:H37"/>
    <mergeCell ref="E20:E22"/>
    <mergeCell ref="F20:F22"/>
    <mergeCell ref="G12:G13"/>
    <mergeCell ref="H12:H13"/>
    <mergeCell ref="G15:G16"/>
    <mergeCell ref="H15:H16"/>
    <mergeCell ref="H18:H19"/>
    <mergeCell ref="G21:G22"/>
    <mergeCell ref="E44:E46"/>
    <mergeCell ref="F44:F46"/>
    <mergeCell ref="G24:G25"/>
    <mergeCell ref="H26:H28"/>
    <mergeCell ref="H29:H31"/>
    <mergeCell ref="G33:G34"/>
    <mergeCell ref="G36:G37"/>
    <mergeCell ref="H21:H22"/>
    <mergeCell ref="A41:A43"/>
    <mergeCell ref="E41:E43"/>
    <mergeCell ref="F41:F43"/>
    <mergeCell ref="A29:A31"/>
    <mergeCell ref="E29:E31"/>
    <mergeCell ref="F29:F31"/>
    <mergeCell ref="E32:E34"/>
    <mergeCell ref="F32:F34"/>
    <mergeCell ref="F35:F37"/>
    <mergeCell ref="E35:E37"/>
    <mergeCell ref="A17:A19"/>
    <mergeCell ref="E17:E19"/>
    <mergeCell ref="F17:F19"/>
    <mergeCell ref="I1:K1"/>
    <mergeCell ref="I2:K2"/>
    <mergeCell ref="I3:K3"/>
    <mergeCell ref="K9:L9"/>
    <mergeCell ref="F11:F13"/>
    <mergeCell ref="B9:C10"/>
    <mergeCell ref="G18:G19"/>
    <mergeCell ref="M9:N9"/>
    <mergeCell ref="A48:D48"/>
    <mergeCell ref="A6:N7"/>
    <mergeCell ref="A8:A10"/>
    <mergeCell ref="B8:D8"/>
    <mergeCell ref="E8:F8"/>
    <mergeCell ref="G8:N8"/>
    <mergeCell ref="D9:D10"/>
    <mergeCell ref="E11:E13"/>
    <mergeCell ref="A20:A22"/>
    <mergeCell ref="B50:E50"/>
    <mergeCell ref="B51:D51"/>
    <mergeCell ref="A11:A13"/>
    <mergeCell ref="I9:J9"/>
    <mergeCell ref="E9:E10"/>
    <mergeCell ref="F9:F10"/>
    <mergeCell ref="G9:H9"/>
    <mergeCell ref="A14:A16"/>
    <mergeCell ref="F14:F16"/>
    <mergeCell ref="E14:E16"/>
    <mergeCell ref="H39:H40"/>
    <mergeCell ref="E23:E25"/>
    <mergeCell ref="F23:F25"/>
    <mergeCell ref="A26:A28"/>
    <mergeCell ref="E26:E28"/>
    <mergeCell ref="F26:F28"/>
    <mergeCell ref="A35:A37"/>
    <mergeCell ref="H24:H25"/>
    <mergeCell ref="A32:A34"/>
    <mergeCell ref="H33:H34"/>
    <mergeCell ref="A44:A46"/>
    <mergeCell ref="G26:G28"/>
    <mergeCell ref="G45:G46"/>
    <mergeCell ref="H45:H46"/>
    <mergeCell ref="A38:A40"/>
    <mergeCell ref="E38:E40"/>
    <mergeCell ref="F38:F40"/>
    <mergeCell ref="G39:G40"/>
    <mergeCell ref="G42:G43"/>
    <mergeCell ref="H42:H43"/>
  </mergeCells>
  <printOptions/>
  <pageMargins left="0.29" right="0.2" top="0.43" bottom="0.53" header="0.5" footer="0.28"/>
  <pageSetup horizontalDpi="600" verticalDpi="600" orientation="landscape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1">
      <selection activeCell="D13" sqref="D13:D14"/>
    </sheetView>
  </sheetViews>
  <sheetFormatPr defaultColWidth="9.140625" defaultRowHeight="12.75"/>
  <cols>
    <col min="1" max="1" width="18.140625" style="0" customWidth="1"/>
    <col min="2" max="2" width="6.421875" style="0" customWidth="1"/>
    <col min="3" max="3" width="14.00390625" style="0" customWidth="1"/>
    <col min="4" max="4" width="7.00390625" style="0" customWidth="1"/>
    <col min="5" max="5" width="13.140625" style="0" customWidth="1"/>
    <col min="6" max="6" width="6.7109375" style="0" customWidth="1"/>
    <col min="8" max="8" width="14.140625" style="0" customWidth="1"/>
    <col min="9" max="9" width="10.8515625" style="0" customWidth="1"/>
    <col min="10" max="10" width="5.7109375" style="0" customWidth="1"/>
    <col min="11" max="11" width="12.57421875" style="0" customWidth="1"/>
    <col min="12" max="12" width="5.8515625" style="0" customWidth="1"/>
    <col min="13" max="13" width="12.00390625" style="0" customWidth="1"/>
    <col min="14" max="14" width="7.140625" style="0" customWidth="1"/>
  </cols>
  <sheetData>
    <row r="1" spans="1:14" s="34" customFormat="1" ht="15">
      <c r="A1" s="29" t="s">
        <v>41</v>
      </c>
      <c r="B1" s="29" t="s">
        <v>40</v>
      </c>
      <c r="C1" s="29"/>
      <c r="E1" s="28">
        <v>50086</v>
      </c>
      <c r="F1" s="28"/>
      <c r="G1" s="28"/>
      <c r="H1" s="28"/>
      <c r="I1" s="436" t="s">
        <v>29</v>
      </c>
      <c r="J1" s="436"/>
      <c r="K1" s="436"/>
      <c r="L1" s="38">
        <v>1166</v>
      </c>
      <c r="M1" s="28"/>
      <c r="N1" s="28"/>
    </row>
    <row r="2" spans="1:14" s="34" customFormat="1" ht="15">
      <c r="A2" s="27" t="s">
        <v>1</v>
      </c>
      <c r="B2" s="29" t="s">
        <v>94</v>
      </c>
      <c r="C2" s="29"/>
      <c r="D2" s="28"/>
      <c r="E2" s="28"/>
      <c r="F2" s="28"/>
      <c r="G2" s="28"/>
      <c r="H2" s="28"/>
      <c r="I2" s="436" t="s">
        <v>2</v>
      </c>
      <c r="J2" s="436"/>
      <c r="K2" s="436"/>
      <c r="L2" s="28">
        <v>9</v>
      </c>
      <c r="M2" s="28"/>
      <c r="N2" s="28"/>
    </row>
    <row r="3" spans="1:14" s="34" customFormat="1" ht="15">
      <c r="A3" s="27" t="s">
        <v>0</v>
      </c>
      <c r="B3" s="29" t="s">
        <v>38</v>
      </c>
      <c r="C3" s="29"/>
      <c r="D3" s="28"/>
      <c r="E3" s="28"/>
      <c r="F3" s="28"/>
      <c r="G3" s="28"/>
      <c r="H3" s="28"/>
      <c r="I3" s="436" t="s">
        <v>3</v>
      </c>
      <c r="J3" s="436"/>
      <c r="K3" s="436"/>
      <c r="L3" s="28" t="s">
        <v>49</v>
      </c>
      <c r="M3" s="28"/>
      <c r="N3" s="28"/>
    </row>
    <row r="4" spans="1:15" s="34" customFormat="1" ht="15">
      <c r="A4" s="27" t="s">
        <v>4</v>
      </c>
      <c r="B4" s="27">
        <v>193</v>
      </c>
      <c r="C4" s="27"/>
      <c r="D4" s="28"/>
      <c r="E4" s="28"/>
      <c r="F4" s="28"/>
      <c r="G4" s="28"/>
      <c r="H4" s="28"/>
      <c r="I4" s="27" t="s">
        <v>109</v>
      </c>
      <c r="J4" s="27"/>
      <c r="K4" s="27"/>
      <c r="L4" s="43" t="s">
        <v>110</v>
      </c>
      <c r="M4" s="31"/>
      <c r="N4" s="31"/>
      <c r="O4" s="31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333" t="s">
        <v>5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5"/>
    </row>
    <row r="7" spans="1:14" ht="13.5" thickBot="1">
      <c r="A7" s="336"/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8"/>
    </row>
    <row r="8" spans="1:14" ht="16.5" thickBot="1" thickTop="1">
      <c r="A8" s="344" t="s">
        <v>6</v>
      </c>
      <c r="B8" s="327" t="s">
        <v>7</v>
      </c>
      <c r="C8" s="306"/>
      <c r="D8" s="328"/>
      <c r="E8" s="327" t="s">
        <v>11</v>
      </c>
      <c r="F8" s="328"/>
      <c r="G8" s="339" t="s">
        <v>15</v>
      </c>
      <c r="H8" s="340"/>
      <c r="I8" s="340"/>
      <c r="J8" s="340"/>
      <c r="K8" s="340"/>
      <c r="L8" s="340"/>
      <c r="M8" s="340"/>
      <c r="N8" s="341"/>
    </row>
    <row r="9" spans="1:14" ht="13.5" thickTop="1">
      <c r="A9" s="345"/>
      <c r="B9" s="329" t="s">
        <v>8</v>
      </c>
      <c r="C9" s="330"/>
      <c r="D9" s="342" t="s">
        <v>9</v>
      </c>
      <c r="E9" s="347" t="s">
        <v>10</v>
      </c>
      <c r="F9" s="342" t="s">
        <v>9</v>
      </c>
      <c r="G9" s="444" t="s">
        <v>27</v>
      </c>
      <c r="H9" s="445"/>
      <c r="I9" s="350" t="s">
        <v>28</v>
      </c>
      <c r="J9" s="351"/>
      <c r="K9" s="350" t="s">
        <v>13</v>
      </c>
      <c r="L9" s="351"/>
      <c r="M9" s="350" t="s">
        <v>14</v>
      </c>
      <c r="N9" s="351"/>
    </row>
    <row r="10" spans="1:14" ht="15" thickBot="1">
      <c r="A10" s="346"/>
      <c r="B10" s="418"/>
      <c r="C10" s="308"/>
      <c r="D10" s="321"/>
      <c r="E10" s="320"/>
      <c r="F10" s="321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35" t="s">
        <v>16</v>
      </c>
      <c r="B11" s="94" t="s">
        <v>95</v>
      </c>
      <c r="C11" s="203">
        <v>2070</v>
      </c>
      <c r="D11" s="252">
        <f>8.588*1.075*1.2</f>
        <v>11.07852</v>
      </c>
      <c r="E11" s="347">
        <v>234</v>
      </c>
      <c r="F11" s="342">
        <v>22.54</v>
      </c>
      <c r="G11" s="25">
        <v>23675</v>
      </c>
      <c r="H11" s="15">
        <v>5.81</v>
      </c>
      <c r="I11" s="7"/>
      <c r="J11" s="8"/>
      <c r="K11" s="7"/>
      <c r="L11" s="8"/>
      <c r="M11" s="7"/>
      <c r="N11" s="8"/>
    </row>
    <row r="12" spans="1:14" ht="15" customHeight="1">
      <c r="A12" s="412"/>
      <c r="B12" s="95" t="s">
        <v>114</v>
      </c>
      <c r="C12" s="201">
        <v>17.25</v>
      </c>
      <c r="D12" s="255">
        <f>46.514*1.075*1.2</f>
        <v>60.00306</v>
      </c>
      <c r="E12" s="410"/>
      <c r="F12" s="353"/>
      <c r="G12" s="12">
        <v>1091</v>
      </c>
      <c r="H12" s="22">
        <v>47.23</v>
      </c>
      <c r="I12" s="21"/>
      <c r="J12" s="22"/>
      <c r="K12" s="21"/>
      <c r="L12" s="22"/>
      <c r="M12" s="21"/>
      <c r="N12" s="22"/>
    </row>
    <row r="13" spans="1:14" ht="15" customHeight="1">
      <c r="A13" s="413" t="s">
        <v>17</v>
      </c>
      <c r="B13" s="97" t="s">
        <v>95</v>
      </c>
      <c r="C13" s="108">
        <v>1200</v>
      </c>
      <c r="D13" s="252">
        <f>8.588*1.075*1.2</f>
        <v>11.07852</v>
      </c>
      <c r="E13" s="415">
        <f>190</f>
        <v>190</v>
      </c>
      <c r="F13" s="352">
        <v>22.54</v>
      </c>
      <c r="G13" s="25">
        <v>29850</v>
      </c>
      <c r="H13" s="15">
        <v>5.81</v>
      </c>
      <c r="I13" s="7"/>
      <c r="J13" s="8"/>
      <c r="K13" s="7"/>
      <c r="L13" s="8"/>
      <c r="M13" s="7"/>
      <c r="N13" s="8"/>
    </row>
    <row r="14" spans="1:14" ht="15" customHeight="1">
      <c r="A14" s="412"/>
      <c r="B14" s="97" t="s">
        <v>96</v>
      </c>
      <c r="C14" s="202">
        <v>17.25</v>
      </c>
      <c r="D14" s="255">
        <f>46.514*1.075*1.2</f>
        <v>60.00306</v>
      </c>
      <c r="E14" s="410"/>
      <c r="F14" s="353"/>
      <c r="G14" s="12">
        <v>1091</v>
      </c>
      <c r="H14" s="22">
        <v>47.23</v>
      </c>
      <c r="I14" s="7"/>
      <c r="J14" s="8"/>
      <c r="K14" s="7"/>
      <c r="L14" s="8"/>
      <c r="M14" s="7"/>
      <c r="N14" s="8"/>
    </row>
    <row r="15" spans="1:14" ht="15" customHeight="1">
      <c r="A15" s="413" t="s">
        <v>18</v>
      </c>
      <c r="B15" s="99" t="s">
        <v>95</v>
      </c>
      <c r="C15" s="204"/>
      <c r="D15" s="223"/>
      <c r="E15" s="415"/>
      <c r="F15" s="352"/>
      <c r="G15" s="25"/>
      <c r="H15" s="15"/>
      <c r="I15" s="14"/>
      <c r="J15" s="15"/>
      <c r="K15" s="14"/>
      <c r="L15" s="15"/>
      <c r="M15" s="14"/>
      <c r="N15" s="15"/>
    </row>
    <row r="16" spans="1:14" ht="15" customHeight="1" thickBot="1">
      <c r="A16" s="412"/>
      <c r="B16" s="95" t="s">
        <v>96</v>
      </c>
      <c r="C16" s="201"/>
      <c r="D16" s="22"/>
      <c r="E16" s="410"/>
      <c r="F16" s="353"/>
      <c r="G16" s="12"/>
      <c r="H16" s="22"/>
      <c r="I16" s="21"/>
      <c r="J16" s="22"/>
      <c r="K16" s="21"/>
      <c r="L16" s="22"/>
      <c r="M16" s="21"/>
      <c r="N16" s="22"/>
    </row>
    <row r="17" spans="1:14" ht="15" customHeight="1" thickTop="1">
      <c r="A17" s="413" t="s">
        <v>19</v>
      </c>
      <c r="B17" s="99" t="s">
        <v>95</v>
      </c>
      <c r="C17" s="204"/>
      <c r="D17" s="215"/>
      <c r="E17" s="415"/>
      <c r="F17" s="352"/>
      <c r="G17" s="25"/>
      <c r="H17" s="15"/>
      <c r="I17" s="14"/>
      <c r="J17" s="15"/>
      <c r="K17" s="14"/>
      <c r="L17" s="15"/>
      <c r="M17" s="14"/>
      <c r="N17" s="15"/>
    </row>
    <row r="18" spans="1:14" ht="13.5" thickBot="1">
      <c r="A18" s="412"/>
      <c r="B18" s="95" t="s">
        <v>96</v>
      </c>
      <c r="C18" s="105"/>
      <c r="D18" s="217"/>
      <c r="E18" s="410"/>
      <c r="F18" s="353"/>
      <c r="G18" s="12"/>
      <c r="H18" s="22"/>
      <c r="I18" s="21"/>
      <c r="J18" s="22"/>
      <c r="K18" s="21"/>
      <c r="L18" s="22"/>
      <c r="M18" s="21"/>
      <c r="N18" s="22"/>
    </row>
    <row r="19" spans="1:14" ht="13.5" thickTop="1">
      <c r="A19" s="413" t="s">
        <v>20</v>
      </c>
      <c r="B19" s="99" t="s">
        <v>95</v>
      </c>
      <c r="C19" s="204"/>
      <c r="D19" s="215"/>
      <c r="E19" s="415"/>
      <c r="F19" s="352"/>
      <c r="G19" s="25"/>
      <c r="H19" s="15"/>
      <c r="I19" s="14"/>
      <c r="J19" s="15"/>
      <c r="K19" s="14"/>
      <c r="L19" s="15"/>
      <c r="M19" s="14"/>
      <c r="N19" s="15"/>
    </row>
    <row r="20" spans="1:14" ht="13.5" thickBot="1">
      <c r="A20" s="412"/>
      <c r="B20" s="95" t="s">
        <v>96</v>
      </c>
      <c r="C20" s="105"/>
      <c r="D20" s="217"/>
      <c r="E20" s="410"/>
      <c r="F20" s="353"/>
      <c r="G20" s="12"/>
      <c r="H20" s="22"/>
      <c r="I20" s="21"/>
      <c r="J20" s="22"/>
      <c r="K20" s="21"/>
      <c r="L20" s="22"/>
      <c r="M20" s="21"/>
      <c r="N20" s="22"/>
    </row>
    <row r="21" spans="1:14" ht="13.5" thickTop="1">
      <c r="A21" s="413" t="s">
        <v>69</v>
      </c>
      <c r="B21" s="99" t="s">
        <v>95</v>
      </c>
      <c r="C21" s="106"/>
      <c r="D21" s="215"/>
      <c r="E21" s="415"/>
      <c r="F21" s="352"/>
      <c r="G21" s="356"/>
      <c r="H21" s="446"/>
      <c r="I21" s="14"/>
      <c r="J21" s="15"/>
      <c r="K21" s="14"/>
      <c r="L21" s="15"/>
      <c r="M21" s="14"/>
      <c r="N21" s="15"/>
    </row>
    <row r="22" spans="1:14" ht="13.5" thickBot="1">
      <c r="A22" s="412"/>
      <c r="B22" s="95" t="s">
        <v>96</v>
      </c>
      <c r="C22" s="105"/>
      <c r="D22" s="217"/>
      <c r="E22" s="410"/>
      <c r="F22" s="353"/>
      <c r="G22" s="357"/>
      <c r="H22" s="447"/>
      <c r="I22" s="21"/>
      <c r="J22" s="22"/>
      <c r="K22" s="21"/>
      <c r="L22" s="22"/>
      <c r="M22" s="21"/>
      <c r="N22" s="22"/>
    </row>
    <row r="23" spans="1:14" ht="13.5" thickTop="1">
      <c r="A23" s="413" t="s">
        <v>70</v>
      </c>
      <c r="B23" s="99" t="s">
        <v>95</v>
      </c>
      <c r="C23" s="106"/>
      <c r="D23" s="215"/>
      <c r="E23" s="415"/>
      <c r="F23" s="352"/>
      <c r="G23" s="356"/>
      <c r="H23" s="446"/>
      <c r="I23" s="14"/>
      <c r="J23" s="15"/>
      <c r="K23" s="14"/>
      <c r="L23" s="15"/>
      <c r="M23" s="14"/>
      <c r="N23" s="15"/>
    </row>
    <row r="24" spans="1:14" ht="13.5" thickBot="1">
      <c r="A24" s="412"/>
      <c r="B24" s="95" t="s">
        <v>96</v>
      </c>
      <c r="C24" s="105"/>
      <c r="D24" s="217"/>
      <c r="E24" s="410"/>
      <c r="F24" s="353"/>
      <c r="G24" s="357"/>
      <c r="H24" s="447"/>
      <c r="I24" s="21"/>
      <c r="J24" s="22"/>
      <c r="K24" s="21"/>
      <c r="L24" s="22"/>
      <c r="M24" s="21"/>
      <c r="N24" s="22"/>
    </row>
    <row r="25" spans="1:14" ht="13.5" thickTop="1">
      <c r="A25" s="413" t="s">
        <v>22</v>
      </c>
      <c r="B25" s="99" t="s">
        <v>95</v>
      </c>
      <c r="C25" s="106"/>
      <c r="D25" s="215"/>
      <c r="E25" s="415"/>
      <c r="F25" s="352"/>
      <c r="G25" s="25"/>
      <c r="H25" s="15"/>
      <c r="I25" s="21"/>
      <c r="J25" s="22"/>
      <c r="K25" s="21"/>
      <c r="L25" s="22"/>
      <c r="M25" s="21"/>
      <c r="N25" s="22"/>
    </row>
    <row r="26" spans="1:14" ht="12.75">
      <c r="A26" s="412"/>
      <c r="B26" s="95" t="s">
        <v>96</v>
      </c>
      <c r="C26" s="105"/>
      <c r="D26" s="217"/>
      <c r="E26" s="410"/>
      <c r="F26" s="353"/>
      <c r="G26" s="12"/>
      <c r="H26" s="22"/>
      <c r="I26" s="4"/>
      <c r="J26" s="5"/>
      <c r="K26" s="4"/>
      <c r="L26" s="5"/>
      <c r="M26" s="4"/>
      <c r="N26" s="5"/>
    </row>
    <row r="27" spans="1:14" ht="12.75">
      <c r="A27" s="413" t="s">
        <v>23</v>
      </c>
      <c r="B27" s="99" t="s">
        <v>95</v>
      </c>
      <c r="C27" s="106"/>
      <c r="D27" s="223"/>
      <c r="E27" s="415"/>
      <c r="F27" s="352"/>
      <c r="G27" s="25"/>
      <c r="H27" s="15"/>
      <c r="I27" s="4"/>
      <c r="J27" s="5"/>
      <c r="K27" s="4"/>
      <c r="L27" s="5"/>
      <c r="M27" s="4"/>
      <c r="N27" s="5"/>
    </row>
    <row r="28" spans="1:14" ht="12.75">
      <c r="A28" s="412"/>
      <c r="B28" s="95" t="s">
        <v>96</v>
      </c>
      <c r="C28" s="105"/>
      <c r="D28" s="22"/>
      <c r="E28" s="410"/>
      <c r="F28" s="353"/>
      <c r="G28" s="12"/>
      <c r="H28" s="22"/>
      <c r="I28" s="4"/>
      <c r="J28" s="5"/>
      <c r="K28" s="4"/>
      <c r="L28" s="5"/>
      <c r="M28" s="4"/>
      <c r="N28" s="5"/>
    </row>
    <row r="29" spans="1:14" ht="12.75">
      <c r="A29" s="413" t="s">
        <v>24</v>
      </c>
      <c r="B29" s="99" t="s">
        <v>95</v>
      </c>
      <c r="C29" s="106"/>
      <c r="D29" s="223"/>
      <c r="E29" s="415"/>
      <c r="F29" s="352"/>
      <c r="G29" s="25"/>
      <c r="H29" s="15"/>
      <c r="I29" s="4"/>
      <c r="J29" s="5"/>
      <c r="K29" s="4"/>
      <c r="L29" s="5"/>
      <c r="M29" s="4"/>
      <c r="N29" s="5"/>
    </row>
    <row r="30" spans="1:14" ht="12.75">
      <c r="A30" s="412"/>
      <c r="B30" s="95" t="s">
        <v>96</v>
      </c>
      <c r="C30" s="105"/>
      <c r="D30" s="22"/>
      <c r="E30" s="410"/>
      <c r="F30" s="353"/>
      <c r="G30" s="12"/>
      <c r="H30" s="22"/>
      <c r="I30" s="4"/>
      <c r="J30" s="5"/>
      <c r="K30" s="4"/>
      <c r="L30" s="5"/>
      <c r="M30" s="4"/>
      <c r="N30" s="5"/>
    </row>
    <row r="31" spans="1:14" ht="12.75">
      <c r="A31" s="413" t="s">
        <v>25</v>
      </c>
      <c r="B31" s="99" t="s">
        <v>95</v>
      </c>
      <c r="C31" s="106"/>
      <c r="D31" s="223"/>
      <c r="E31" s="415"/>
      <c r="F31" s="352"/>
      <c r="G31" s="25"/>
      <c r="H31" s="15"/>
      <c r="I31" s="4"/>
      <c r="J31" s="5"/>
      <c r="K31" s="4"/>
      <c r="L31" s="5"/>
      <c r="M31" s="4"/>
      <c r="N31" s="5"/>
    </row>
    <row r="32" spans="1:14" ht="12.75">
      <c r="A32" s="412"/>
      <c r="B32" s="95" t="s">
        <v>96</v>
      </c>
      <c r="C32" s="105"/>
      <c r="D32" s="22"/>
      <c r="E32" s="410"/>
      <c r="F32" s="353"/>
      <c r="G32" s="12"/>
      <c r="H32" s="22"/>
      <c r="I32" s="4"/>
      <c r="J32" s="5"/>
      <c r="K32" s="4"/>
      <c r="L32" s="5"/>
      <c r="M32" s="4"/>
      <c r="N32" s="5"/>
    </row>
    <row r="33" spans="1:14" ht="12.75">
      <c r="A33" s="413" t="s">
        <v>26</v>
      </c>
      <c r="B33" s="99" t="s">
        <v>95</v>
      </c>
      <c r="C33" s="106"/>
      <c r="D33" s="223"/>
      <c r="E33" s="415"/>
      <c r="F33" s="352"/>
      <c r="G33" s="25"/>
      <c r="H33" s="15"/>
      <c r="I33" s="14"/>
      <c r="J33" s="15"/>
      <c r="K33" s="14"/>
      <c r="L33" s="15"/>
      <c r="M33" s="14"/>
      <c r="N33" s="15"/>
    </row>
    <row r="34" spans="1:14" ht="13.5" thickBot="1">
      <c r="A34" s="443"/>
      <c r="B34" s="101" t="s">
        <v>96</v>
      </c>
      <c r="C34" s="105"/>
      <c r="D34" s="22"/>
      <c r="E34" s="320"/>
      <c r="F34" s="321"/>
      <c r="G34" s="12"/>
      <c r="H34" s="22"/>
      <c r="I34" s="2"/>
      <c r="J34" s="3"/>
      <c r="K34" s="2"/>
      <c r="L34" s="3"/>
      <c r="M34" s="2"/>
      <c r="N34" s="3"/>
    </row>
    <row r="35" spans="1:14" ht="15" thickTop="1">
      <c r="A35" s="26"/>
      <c r="B35" s="26"/>
      <c r="C35" s="26"/>
      <c r="D35" s="26"/>
      <c r="E35" s="26"/>
      <c r="F35" s="26"/>
      <c r="G35" s="26"/>
      <c r="H35" s="26"/>
      <c r="I35" s="1"/>
      <c r="J35" s="1"/>
      <c r="K35" s="1"/>
      <c r="L35" s="1"/>
      <c r="M35" s="1"/>
      <c r="N35" s="1"/>
    </row>
    <row r="36" spans="1:14" s="37" customFormat="1" ht="12.75">
      <c r="A36" s="325"/>
      <c r="B36" s="325"/>
      <c r="C36" s="325"/>
      <c r="D36" s="326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25"/>
      <c r="C38" s="325"/>
      <c r="D38" s="325"/>
      <c r="E38" s="326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25"/>
      <c r="C39" s="325"/>
      <c r="D39" s="325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mergeCells count="59">
    <mergeCell ref="A17:A18"/>
    <mergeCell ref="E17:E18"/>
    <mergeCell ref="F17:F18"/>
    <mergeCell ref="H23:H24"/>
    <mergeCell ref="H21:H22"/>
    <mergeCell ref="F23:F24"/>
    <mergeCell ref="A19:A20"/>
    <mergeCell ref="E19:E20"/>
    <mergeCell ref="A21:A22"/>
    <mergeCell ref="E21:E22"/>
    <mergeCell ref="A11:A12"/>
    <mergeCell ref="A13:A14"/>
    <mergeCell ref="A15:A16"/>
    <mergeCell ref="E15:E16"/>
    <mergeCell ref="I1:K1"/>
    <mergeCell ref="I2:K2"/>
    <mergeCell ref="I3:K3"/>
    <mergeCell ref="E11:E12"/>
    <mergeCell ref="F11:F12"/>
    <mergeCell ref="K9:L9"/>
    <mergeCell ref="F9:F10"/>
    <mergeCell ref="G9:H9"/>
    <mergeCell ref="M9:N9"/>
    <mergeCell ref="A36:D36"/>
    <mergeCell ref="A6:N7"/>
    <mergeCell ref="A8:A10"/>
    <mergeCell ref="B8:D8"/>
    <mergeCell ref="E8:F8"/>
    <mergeCell ref="G8:N8"/>
    <mergeCell ref="D9:D10"/>
    <mergeCell ref="E9:E10"/>
    <mergeCell ref="F13:F14"/>
    <mergeCell ref="B38:E38"/>
    <mergeCell ref="B39:D39"/>
    <mergeCell ref="I9:J9"/>
    <mergeCell ref="E13:E14"/>
    <mergeCell ref="F15:F16"/>
    <mergeCell ref="F19:F20"/>
    <mergeCell ref="E33:E34"/>
    <mergeCell ref="F33:F34"/>
    <mergeCell ref="F21:F22"/>
    <mergeCell ref="B9:C10"/>
    <mergeCell ref="A27:A28"/>
    <mergeCell ref="E27:E28"/>
    <mergeCell ref="F27:F28"/>
    <mergeCell ref="G21:G22"/>
    <mergeCell ref="G23:G24"/>
    <mergeCell ref="A25:A26"/>
    <mergeCell ref="E25:E26"/>
    <mergeCell ref="F25:F26"/>
    <mergeCell ref="A23:A24"/>
    <mergeCell ref="E23:E24"/>
    <mergeCell ref="A33:A34"/>
    <mergeCell ref="A29:A30"/>
    <mergeCell ref="E29:E30"/>
    <mergeCell ref="F29:F30"/>
    <mergeCell ref="A31:A32"/>
    <mergeCell ref="E31:E32"/>
    <mergeCell ref="F31:F32"/>
  </mergeCells>
  <printOptions/>
  <pageMargins left="0.2" right="0.25" top="0.44" bottom="1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">
      <selection activeCell="D14" sqref="D14:D16"/>
    </sheetView>
  </sheetViews>
  <sheetFormatPr defaultColWidth="9.140625" defaultRowHeight="12.75"/>
  <cols>
    <col min="1" max="1" width="18.28125" style="0" customWidth="1"/>
    <col min="2" max="2" width="6.7109375" style="0" customWidth="1"/>
    <col min="3" max="3" width="11.421875" style="0" customWidth="1"/>
    <col min="4" max="4" width="7.00390625" style="0" customWidth="1"/>
    <col min="5" max="5" width="13.421875" style="0" customWidth="1"/>
    <col min="6" max="6" width="6.140625" style="0" customWidth="1"/>
    <col min="7" max="7" width="13.7109375" style="0" customWidth="1"/>
    <col min="8" max="8" width="11.7109375" style="0" customWidth="1"/>
    <col min="9" max="9" width="12.8515625" style="0" customWidth="1"/>
    <col min="10" max="10" width="6.7109375" style="0" customWidth="1"/>
    <col min="11" max="11" width="11.57421875" style="0" customWidth="1"/>
    <col min="12" max="12" width="6.57421875" style="0" customWidth="1"/>
    <col min="13" max="13" width="11.8515625" style="0" customWidth="1"/>
    <col min="14" max="14" width="6.8515625" style="0" customWidth="1"/>
  </cols>
  <sheetData>
    <row r="1" spans="1:14" s="34" customFormat="1" ht="15">
      <c r="A1" s="29" t="s">
        <v>41</v>
      </c>
      <c r="B1" s="27" t="s">
        <v>47</v>
      </c>
      <c r="C1" s="27"/>
      <c r="D1" s="28"/>
      <c r="E1" s="28"/>
      <c r="F1" s="28"/>
      <c r="G1" s="28"/>
      <c r="H1" s="28"/>
      <c r="I1" s="436" t="s">
        <v>29</v>
      </c>
      <c r="J1" s="436"/>
      <c r="K1" s="436"/>
      <c r="L1" s="28">
        <v>315</v>
      </c>
      <c r="M1" s="28"/>
      <c r="N1" s="28"/>
    </row>
    <row r="2" spans="1:14" s="34" customFormat="1" ht="15">
      <c r="A2" s="27" t="s">
        <v>1</v>
      </c>
      <c r="B2" s="27" t="s">
        <v>107</v>
      </c>
      <c r="C2" s="27"/>
      <c r="D2" s="28"/>
      <c r="E2" s="28"/>
      <c r="F2" s="28"/>
      <c r="G2" s="28"/>
      <c r="H2" s="28"/>
      <c r="I2" s="436" t="s">
        <v>2</v>
      </c>
      <c r="J2" s="436"/>
      <c r="K2" s="436"/>
      <c r="L2" s="28">
        <v>3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36" t="s">
        <v>3</v>
      </c>
      <c r="J3" s="436"/>
      <c r="K3" s="436"/>
      <c r="L3" s="28" t="s">
        <v>49</v>
      </c>
      <c r="M3" s="28"/>
      <c r="N3" s="28"/>
    </row>
    <row r="4" spans="1:14" s="34" customFormat="1" ht="15">
      <c r="A4" s="27" t="s">
        <v>4</v>
      </c>
      <c r="B4" s="27">
        <v>56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333" t="s">
        <v>5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5"/>
    </row>
    <row r="7" spans="1:14" ht="13.5" thickBot="1">
      <c r="A7" s="336"/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8"/>
    </row>
    <row r="8" spans="1:14" ht="16.5" thickBot="1" thickTop="1">
      <c r="A8" s="344" t="s">
        <v>6</v>
      </c>
      <c r="B8" s="327" t="s">
        <v>7</v>
      </c>
      <c r="C8" s="306"/>
      <c r="D8" s="328"/>
      <c r="E8" s="327" t="s">
        <v>11</v>
      </c>
      <c r="F8" s="328"/>
      <c r="G8" s="339" t="s">
        <v>15</v>
      </c>
      <c r="H8" s="340"/>
      <c r="I8" s="340"/>
      <c r="J8" s="340"/>
      <c r="K8" s="340"/>
      <c r="L8" s="340"/>
      <c r="M8" s="340"/>
      <c r="N8" s="341"/>
    </row>
    <row r="9" spans="1:14" ht="13.5" thickTop="1">
      <c r="A9" s="345"/>
      <c r="B9" s="329" t="s">
        <v>8</v>
      </c>
      <c r="C9" s="330"/>
      <c r="D9" s="342" t="s">
        <v>9</v>
      </c>
      <c r="E9" s="347" t="s">
        <v>10</v>
      </c>
      <c r="F9" s="342" t="s">
        <v>9</v>
      </c>
      <c r="G9" s="322" t="s">
        <v>27</v>
      </c>
      <c r="H9" s="323"/>
      <c r="I9" s="350" t="s">
        <v>28</v>
      </c>
      <c r="J9" s="351"/>
      <c r="K9" s="350" t="s">
        <v>13</v>
      </c>
      <c r="L9" s="351"/>
      <c r="M9" s="350" t="s">
        <v>14</v>
      </c>
      <c r="N9" s="351"/>
    </row>
    <row r="10" spans="1:14" ht="15" thickBot="1">
      <c r="A10" s="346"/>
      <c r="B10" s="418"/>
      <c r="C10" s="308"/>
      <c r="D10" s="321"/>
      <c r="E10" s="320"/>
      <c r="F10" s="321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35" t="s">
        <v>16</v>
      </c>
      <c r="B11" s="94" t="s">
        <v>95</v>
      </c>
      <c r="C11" s="203">
        <v>4676</v>
      </c>
      <c r="D11" s="234">
        <f>8.716*1.075*1.2</f>
        <v>11.243639999999997</v>
      </c>
      <c r="E11" s="347">
        <v>47</v>
      </c>
      <c r="F11" s="342">
        <v>22.54</v>
      </c>
      <c r="G11" s="19"/>
      <c r="H11" s="20"/>
      <c r="I11" s="7"/>
      <c r="J11" s="8"/>
      <c r="K11" s="7"/>
      <c r="L11" s="8"/>
      <c r="M11" s="7"/>
      <c r="N11" s="8"/>
    </row>
    <row r="12" spans="1:14" ht="15.75" customHeight="1">
      <c r="A12" s="414"/>
      <c r="B12" s="97" t="s">
        <v>102</v>
      </c>
      <c r="C12" s="108">
        <v>2065</v>
      </c>
      <c r="D12" s="235">
        <f>4.887*1.075*1.2</f>
        <v>6.304229999999999</v>
      </c>
      <c r="E12" s="416"/>
      <c r="F12" s="343"/>
      <c r="G12" s="23"/>
      <c r="H12" s="24"/>
      <c r="I12" s="7"/>
      <c r="J12" s="8"/>
      <c r="K12" s="7"/>
      <c r="L12" s="8"/>
      <c r="M12" s="7"/>
      <c r="N12" s="8"/>
    </row>
    <row r="13" spans="1:14" ht="16.5" customHeight="1" thickBot="1">
      <c r="A13" s="412"/>
      <c r="B13" s="95" t="s">
        <v>114</v>
      </c>
      <c r="C13" s="105">
        <v>21.1</v>
      </c>
      <c r="D13" s="237">
        <f>148.844*1.075*1.2</f>
        <v>192.00875999999997</v>
      </c>
      <c r="E13" s="410"/>
      <c r="F13" s="353"/>
      <c r="G13" s="12"/>
      <c r="H13" s="17"/>
      <c r="I13" s="7"/>
      <c r="J13" s="8"/>
      <c r="K13" s="7"/>
      <c r="L13" s="8"/>
      <c r="M13" s="7"/>
      <c r="N13" s="8"/>
    </row>
    <row r="14" spans="1:14" ht="15" customHeight="1">
      <c r="A14" s="413" t="s">
        <v>17</v>
      </c>
      <c r="B14" s="94" t="s">
        <v>95</v>
      </c>
      <c r="C14" s="204">
        <v>3592</v>
      </c>
      <c r="D14" s="234">
        <f>8.716*1.075*1.2</f>
        <v>11.243639999999997</v>
      </c>
      <c r="E14" s="415">
        <f>45</f>
        <v>45</v>
      </c>
      <c r="F14" s="433">
        <v>22.54</v>
      </c>
      <c r="G14" s="25"/>
      <c r="H14" s="16"/>
      <c r="I14" s="14"/>
      <c r="J14" s="15"/>
      <c r="K14" s="14"/>
      <c r="L14" s="15"/>
      <c r="M14" s="14"/>
      <c r="N14" s="15"/>
    </row>
    <row r="15" spans="1:14" ht="15" customHeight="1">
      <c r="A15" s="414"/>
      <c r="B15" s="97" t="s">
        <v>102</v>
      </c>
      <c r="C15" s="108">
        <v>1585</v>
      </c>
      <c r="D15" s="235">
        <f>4.887*1.075*1.2</f>
        <v>6.304229999999999</v>
      </c>
      <c r="E15" s="416"/>
      <c r="F15" s="434"/>
      <c r="G15" s="23"/>
      <c r="H15" s="24"/>
      <c r="I15" s="7"/>
      <c r="J15" s="8"/>
      <c r="K15" s="7"/>
      <c r="L15" s="8"/>
      <c r="M15" s="7"/>
      <c r="N15" s="8"/>
    </row>
    <row r="16" spans="1:14" ht="15" customHeight="1" thickBot="1">
      <c r="A16" s="412"/>
      <c r="B16" s="95" t="s">
        <v>114</v>
      </c>
      <c r="C16" s="105">
        <v>21.1</v>
      </c>
      <c r="D16" s="237">
        <f>148.844*1.075*1.2</f>
        <v>192.00875999999997</v>
      </c>
      <c r="E16" s="410"/>
      <c r="F16" s="448"/>
      <c r="G16" s="12"/>
      <c r="H16" s="17"/>
      <c r="I16" s="21"/>
      <c r="J16" s="22"/>
      <c r="K16" s="21"/>
      <c r="L16" s="22"/>
      <c r="M16" s="21"/>
      <c r="N16" s="22"/>
    </row>
    <row r="17" spans="1:14" ht="15" customHeight="1">
      <c r="A17" s="413" t="s">
        <v>18</v>
      </c>
      <c r="B17" s="94" t="s">
        <v>95</v>
      </c>
      <c r="C17" s="204"/>
      <c r="D17" s="227"/>
      <c r="E17" s="415"/>
      <c r="F17" s="433"/>
      <c r="G17" s="25"/>
      <c r="H17" s="16"/>
      <c r="I17" s="14"/>
      <c r="J17" s="15"/>
      <c r="K17" s="14"/>
      <c r="L17" s="15"/>
      <c r="M17" s="14"/>
      <c r="N17" s="15"/>
    </row>
    <row r="18" spans="1:14" ht="15" customHeight="1">
      <c r="A18" s="414"/>
      <c r="B18" s="97" t="s">
        <v>102</v>
      </c>
      <c r="C18" s="108"/>
      <c r="D18" s="228"/>
      <c r="E18" s="416"/>
      <c r="F18" s="434"/>
      <c r="G18" s="23"/>
      <c r="H18" s="24"/>
      <c r="I18" s="7"/>
      <c r="J18" s="8"/>
      <c r="K18" s="7"/>
      <c r="L18" s="8"/>
      <c r="M18" s="7"/>
      <c r="N18" s="8"/>
    </row>
    <row r="19" spans="1:14" ht="15" customHeight="1" thickBot="1">
      <c r="A19" s="412"/>
      <c r="B19" s="95" t="s">
        <v>114</v>
      </c>
      <c r="C19" s="105"/>
      <c r="D19" s="229"/>
      <c r="E19" s="410"/>
      <c r="F19" s="448"/>
      <c r="G19" s="12"/>
      <c r="H19" s="17"/>
      <c r="I19" s="21"/>
      <c r="J19" s="22"/>
      <c r="K19" s="21"/>
      <c r="L19" s="22"/>
      <c r="M19" s="21"/>
      <c r="N19" s="22"/>
    </row>
    <row r="20" spans="1:14" ht="15" customHeight="1">
      <c r="A20" s="413" t="s">
        <v>19</v>
      </c>
      <c r="B20" s="94" t="s">
        <v>95</v>
      </c>
      <c r="C20" s="204"/>
      <c r="D20" s="227"/>
      <c r="E20" s="415"/>
      <c r="F20" s="433"/>
      <c r="G20" s="25"/>
      <c r="H20" s="16"/>
      <c r="I20" s="14"/>
      <c r="J20" s="15"/>
      <c r="K20" s="14"/>
      <c r="L20" s="15"/>
      <c r="M20" s="14"/>
      <c r="N20" s="15"/>
    </row>
    <row r="21" spans="1:14" ht="15" customHeight="1">
      <c r="A21" s="414"/>
      <c r="B21" s="97" t="s">
        <v>102</v>
      </c>
      <c r="C21" s="107"/>
      <c r="D21" s="228"/>
      <c r="E21" s="416"/>
      <c r="F21" s="434"/>
      <c r="G21" s="23"/>
      <c r="H21" s="24"/>
      <c r="I21" s="7"/>
      <c r="J21" s="8"/>
      <c r="K21" s="7"/>
      <c r="L21" s="8"/>
      <c r="M21" s="7"/>
      <c r="N21" s="8"/>
    </row>
    <row r="22" spans="1:14" ht="13.5" thickBot="1">
      <c r="A22" s="412"/>
      <c r="B22" s="95" t="s">
        <v>114</v>
      </c>
      <c r="C22" s="105"/>
      <c r="D22" s="229"/>
      <c r="E22" s="410"/>
      <c r="F22" s="448"/>
      <c r="G22" s="12"/>
      <c r="H22" s="17"/>
      <c r="I22" s="21"/>
      <c r="J22" s="22"/>
      <c r="K22" s="21"/>
      <c r="L22" s="22"/>
      <c r="M22" s="21"/>
      <c r="N22" s="22"/>
    </row>
    <row r="23" spans="1:14" ht="12.75">
      <c r="A23" s="413" t="s">
        <v>20</v>
      </c>
      <c r="B23" s="94" t="s">
        <v>95</v>
      </c>
      <c r="C23" s="106"/>
      <c r="D23" s="227"/>
      <c r="E23" s="415"/>
      <c r="F23" s="433"/>
      <c r="G23" s="25"/>
      <c r="H23" s="16"/>
      <c r="I23" s="14"/>
      <c r="J23" s="15"/>
      <c r="K23" s="14"/>
      <c r="L23" s="15"/>
      <c r="M23" s="14"/>
      <c r="N23" s="15"/>
    </row>
    <row r="24" spans="1:14" ht="12.75">
      <c r="A24" s="414"/>
      <c r="B24" s="97" t="s">
        <v>102</v>
      </c>
      <c r="C24" s="107"/>
      <c r="D24" s="228"/>
      <c r="E24" s="416"/>
      <c r="F24" s="434"/>
      <c r="G24" s="23"/>
      <c r="H24" s="24"/>
      <c r="I24" s="7"/>
      <c r="J24" s="8"/>
      <c r="K24" s="7"/>
      <c r="L24" s="8"/>
      <c r="M24" s="7"/>
      <c r="N24" s="8"/>
    </row>
    <row r="25" spans="1:14" ht="13.5" thickBot="1">
      <c r="A25" s="412"/>
      <c r="B25" s="95" t="s">
        <v>114</v>
      </c>
      <c r="C25" s="105"/>
      <c r="D25" s="229"/>
      <c r="E25" s="410"/>
      <c r="F25" s="448"/>
      <c r="G25" s="21"/>
      <c r="H25" s="22"/>
      <c r="I25" s="21"/>
      <c r="J25" s="22"/>
      <c r="K25" s="21"/>
      <c r="L25" s="22"/>
      <c r="M25" s="21"/>
      <c r="N25" s="22"/>
    </row>
    <row r="26" spans="1:14" ht="12.75">
      <c r="A26" s="413" t="s">
        <v>69</v>
      </c>
      <c r="B26" s="94" t="s">
        <v>95</v>
      </c>
      <c r="C26" s="106"/>
      <c r="D26" s="227"/>
      <c r="E26" s="415"/>
      <c r="F26" s="433"/>
      <c r="G26" s="25"/>
      <c r="H26" s="16"/>
      <c r="I26" s="14"/>
      <c r="J26" s="15"/>
      <c r="K26" s="14"/>
      <c r="L26" s="15"/>
      <c r="M26" s="14"/>
      <c r="N26" s="15"/>
    </row>
    <row r="27" spans="1:14" ht="12.75">
      <c r="A27" s="414"/>
      <c r="B27" s="97" t="s">
        <v>102</v>
      </c>
      <c r="C27" s="107"/>
      <c r="D27" s="228"/>
      <c r="E27" s="416"/>
      <c r="F27" s="434"/>
      <c r="G27" s="23"/>
      <c r="H27" s="24"/>
      <c r="I27" s="7"/>
      <c r="J27" s="8"/>
      <c r="K27" s="7"/>
      <c r="L27" s="8"/>
      <c r="M27" s="7"/>
      <c r="N27" s="8"/>
    </row>
    <row r="28" spans="1:14" ht="13.5" thickBot="1">
      <c r="A28" s="412"/>
      <c r="B28" s="95" t="s">
        <v>114</v>
      </c>
      <c r="C28" s="105"/>
      <c r="D28" s="229"/>
      <c r="E28" s="410"/>
      <c r="F28" s="448"/>
      <c r="G28" s="21"/>
      <c r="H28" s="22"/>
      <c r="I28" s="21"/>
      <c r="J28" s="22"/>
      <c r="K28" s="21"/>
      <c r="L28" s="22"/>
      <c r="M28" s="21"/>
      <c r="N28" s="22"/>
    </row>
    <row r="29" spans="1:14" ht="12.75">
      <c r="A29" s="413" t="s">
        <v>70</v>
      </c>
      <c r="B29" s="94" t="s">
        <v>95</v>
      </c>
      <c r="C29" s="106"/>
      <c r="D29" s="227"/>
      <c r="E29" s="415"/>
      <c r="F29" s="352"/>
      <c r="G29" s="25"/>
      <c r="H29" s="16"/>
      <c r="I29" s="14"/>
      <c r="J29" s="15"/>
      <c r="K29" s="14"/>
      <c r="L29" s="15"/>
      <c r="M29" s="14"/>
      <c r="N29" s="15"/>
    </row>
    <row r="30" spans="1:14" ht="12.75">
      <c r="A30" s="414"/>
      <c r="B30" s="97" t="s">
        <v>102</v>
      </c>
      <c r="C30" s="107"/>
      <c r="D30" s="228"/>
      <c r="E30" s="416"/>
      <c r="F30" s="343"/>
      <c r="G30" s="23"/>
      <c r="H30" s="24"/>
      <c r="I30" s="7"/>
      <c r="J30" s="8"/>
      <c r="K30" s="7"/>
      <c r="L30" s="8"/>
      <c r="M30" s="7"/>
      <c r="N30" s="8"/>
    </row>
    <row r="31" spans="1:14" ht="13.5" thickBot="1">
      <c r="A31" s="412"/>
      <c r="B31" s="95" t="s">
        <v>114</v>
      </c>
      <c r="C31" s="105"/>
      <c r="D31" s="229"/>
      <c r="E31" s="410"/>
      <c r="F31" s="353"/>
      <c r="G31" s="21"/>
      <c r="H31" s="22"/>
      <c r="I31" s="21"/>
      <c r="J31" s="22"/>
      <c r="K31" s="21"/>
      <c r="L31" s="22"/>
      <c r="M31" s="21"/>
      <c r="N31" s="22"/>
    </row>
    <row r="32" spans="1:14" ht="12.75">
      <c r="A32" s="413" t="s">
        <v>22</v>
      </c>
      <c r="B32" s="94" t="s">
        <v>95</v>
      </c>
      <c r="C32" s="106"/>
      <c r="D32" s="245"/>
      <c r="E32" s="415"/>
      <c r="F32" s="352"/>
      <c r="G32" s="415"/>
      <c r="H32" s="352"/>
      <c r="I32" s="21"/>
      <c r="J32" s="22"/>
      <c r="K32" s="21"/>
      <c r="L32" s="22"/>
      <c r="M32" s="21"/>
      <c r="N32" s="22"/>
    </row>
    <row r="33" spans="1:14" ht="12.75">
      <c r="A33" s="414"/>
      <c r="B33" s="97" t="s">
        <v>102</v>
      </c>
      <c r="C33" s="107"/>
      <c r="D33" s="246"/>
      <c r="E33" s="416"/>
      <c r="F33" s="343"/>
      <c r="G33" s="416"/>
      <c r="H33" s="343"/>
      <c r="I33" s="21"/>
      <c r="J33" s="22"/>
      <c r="K33" s="21"/>
      <c r="L33" s="22"/>
      <c r="M33" s="21"/>
      <c r="N33" s="22"/>
    </row>
    <row r="34" spans="1:14" ht="12.75">
      <c r="A34" s="412"/>
      <c r="B34" s="95" t="s">
        <v>114</v>
      </c>
      <c r="C34" s="105"/>
      <c r="D34" s="229"/>
      <c r="E34" s="410"/>
      <c r="F34" s="353"/>
      <c r="G34" s="410"/>
      <c r="H34" s="353"/>
      <c r="I34" s="4"/>
      <c r="J34" s="5"/>
      <c r="K34" s="4"/>
      <c r="L34" s="5"/>
      <c r="M34" s="4"/>
      <c r="N34" s="5"/>
    </row>
    <row r="35" spans="1:14" ht="12.75">
      <c r="A35" s="413" t="s">
        <v>23</v>
      </c>
      <c r="B35" s="99" t="s">
        <v>95</v>
      </c>
      <c r="C35" s="106"/>
      <c r="D35" s="245"/>
      <c r="E35" s="415"/>
      <c r="F35" s="352"/>
      <c r="G35" s="21"/>
      <c r="H35" s="22"/>
      <c r="I35" s="4"/>
      <c r="J35" s="5"/>
      <c r="K35" s="4"/>
      <c r="L35" s="5"/>
      <c r="M35" s="4"/>
      <c r="N35" s="5"/>
    </row>
    <row r="36" spans="1:14" ht="12.75">
      <c r="A36" s="414"/>
      <c r="B36" s="95" t="s">
        <v>96</v>
      </c>
      <c r="C36" s="107"/>
      <c r="D36" s="246"/>
      <c r="E36" s="416"/>
      <c r="F36" s="343"/>
      <c r="G36" s="21"/>
      <c r="H36" s="22"/>
      <c r="I36" s="4"/>
      <c r="J36" s="5"/>
      <c r="K36" s="4"/>
      <c r="L36" s="5"/>
      <c r="M36" s="4"/>
      <c r="N36" s="5"/>
    </row>
    <row r="37" spans="1:14" ht="12.75">
      <c r="A37" s="412"/>
      <c r="B37" s="95" t="s">
        <v>108</v>
      </c>
      <c r="C37" s="105"/>
      <c r="D37" s="229"/>
      <c r="E37" s="410"/>
      <c r="F37" s="353"/>
      <c r="G37" s="4"/>
      <c r="H37" s="5"/>
      <c r="I37" s="4"/>
      <c r="J37" s="5"/>
      <c r="K37" s="4"/>
      <c r="L37" s="5"/>
      <c r="M37" s="4"/>
      <c r="N37" s="5"/>
    </row>
    <row r="38" spans="1:14" ht="12.75">
      <c r="A38" s="413" t="s">
        <v>24</v>
      </c>
      <c r="B38" s="99" t="s">
        <v>95</v>
      </c>
      <c r="C38" s="106"/>
      <c r="D38" s="245"/>
      <c r="E38" s="415"/>
      <c r="F38" s="352"/>
      <c r="G38" s="4"/>
      <c r="H38" s="5"/>
      <c r="I38" s="4"/>
      <c r="J38" s="5"/>
      <c r="K38" s="4"/>
      <c r="L38" s="5"/>
      <c r="M38" s="4"/>
      <c r="N38" s="5"/>
    </row>
    <row r="39" spans="1:14" ht="12.75">
      <c r="A39" s="414"/>
      <c r="B39" s="95" t="s">
        <v>96</v>
      </c>
      <c r="C39" s="107"/>
      <c r="D39" s="246"/>
      <c r="E39" s="416"/>
      <c r="F39" s="343"/>
      <c r="G39" s="4"/>
      <c r="H39" s="5"/>
      <c r="I39" s="4"/>
      <c r="J39" s="5"/>
      <c r="K39" s="4"/>
      <c r="L39" s="5"/>
      <c r="M39" s="4"/>
      <c r="N39" s="5"/>
    </row>
    <row r="40" spans="1:14" ht="12.75">
      <c r="A40" s="412"/>
      <c r="B40" s="95" t="s">
        <v>108</v>
      </c>
      <c r="C40" s="105"/>
      <c r="D40" s="229"/>
      <c r="E40" s="410"/>
      <c r="F40" s="353"/>
      <c r="G40" s="4"/>
      <c r="H40" s="5"/>
      <c r="I40" s="4"/>
      <c r="J40" s="5"/>
      <c r="K40" s="4"/>
      <c r="L40" s="5"/>
      <c r="M40" s="4"/>
      <c r="N40" s="5"/>
    </row>
    <row r="41" spans="1:14" ht="12.75">
      <c r="A41" s="413" t="s">
        <v>25</v>
      </c>
      <c r="B41" s="99" t="s">
        <v>95</v>
      </c>
      <c r="C41" s="106"/>
      <c r="D41" s="245"/>
      <c r="E41" s="415"/>
      <c r="F41" s="352"/>
      <c r="G41" s="4"/>
      <c r="H41" s="5"/>
      <c r="I41" s="4"/>
      <c r="J41" s="5"/>
      <c r="K41" s="4"/>
      <c r="L41" s="5"/>
      <c r="M41" s="4"/>
      <c r="N41" s="5"/>
    </row>
    <row r="42" spans="1:14" ht="12.75">
      <c r="A42" s="414"/>
      <c r="B42" s="95" t="s">
        <v>96</v>
      </c>
      <c r="C42" s="107"/>
      <c r="D42" s="246"/>
      <c r="E42" s="416"/>
      <c r="F42" s="343"/>
      <c r="G42" s="4"/>
      <c r="H42" s="5"/>
      <c r="I42" s="4"/>
      <c r="J42" s="5"/>
      <c r="K42" s="4"/>
      <c r="L42" s="5"/>
      <c r="M42" s="4"/>
      <c r="N42" s="5"/>
    </row>
    <row r="43" spans="1:14" ht="12.75">
      <c r="A43" s="412"/>
      <c r="B43" s="95" t="s">
        <v>108</v>
      </c>
      <c r="C43" s="105"/>
      <c r="D43" s="229"/>
      <c r="E43" s="410"/>
      <c r="F43" s="353"/>
      <c r="G43" s="4"/>
      <c r="H43" s="5"/>
      <c r="I43" s="4"/>
      <c r="J43" s="5"/>
      <c r="K43" s="4"/>
      <c r="L43" s="5"/>
      <c r="M43" s="4"/>
      <c r="N43" s="5"/>
    </row>
    <row r="44" spans="1:14" ht="12.75">
      <c r="A44" s="413" t="s">
        <v>26</v>
      </c>
      <c r="B44" s="99" t="s">
        <v>95</v>
      </c>
      <c r="C44" s="106"/>
      <c r="D44" s="245"/>
      <c r="E44" s="415"/>
      <c r="F44" s="352"/>
      <c r="G44" s="14"/>
      <c r="H44" s="15"/>
      <c r="I44" s="14"/>
      <c r="J44" s="15"/>
      <c r="K44" s="14"/>
      <c r="L44" s="15"/>
      <c r="M44" s="14"/>
      <c r="N44" s="15"/>
    </row>
    <row r="45" spans="1:14" ht="12.75">
      <c r="A45" s="414"/>
      <c r="B45" s="95" t="s">
        <v>96</v>
      </c>
      <c r="C45" s="107"/>
      <c r="D45" s="246"/>
      <c r="E45" s="416"/>
      <c r="F45" s="343"/>
      <c r="G45" s="14"/>
      <c r="H45" s="15"/>
      <c r="I45" s="14"/>
      <c r="J45" s="15"/>
      <c r="K45" s="14"/>
      <c r="L45" s="15"/>
      <c r="M45" s="14"/>
      <c r="N45" s="15"/>
    </row>
    <row r="46" spans="1:14" ht="13.5" thickBot="1">
      <c r="A46" s="443"/>
      <c r="B46" s="95" t="s">
        <v>108</v>
      </c>
      <c r="C46" s="105"/>
      <c r="D46" s="229"/>
      <c r="E46" s="320"/>
      <c r="F46" s="321"/>
      <c r="G46" s="2"/>
      <c r="H46" s="3"/>
      <c r="I46" s="2"/>
      <c r="J46" s="3"/>
      <c r="K46" s="2"/>
      <c r="L46" s="3"/>
      <c r="M46" s="2"/>
      <c r="N46" s="3"/>
    </row>
    <row r="47" spans="1:14" ht="17.25" customHeight="1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325" t="s">
        <v>32</v>
      </c>
      <c r="B48" s="325"/>
      <c r="C48" s="325"/>
      <c r="D48" s="326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25" t="s">
        <v>35</v>
      </c>
      <c r="C50" s="325"/>
      <c r="D50" s="325"/>
      <c r="E50" s="326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25" t="s">
        <v>34</v>
      </c>
      <c r="C51" s="325"/>
      <c r="D51" s="325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4.25">
      <c r="A52" s="26"/>
      <c r="B52" s="26"/>
      <c r="C52" s="26"/>
      <c r="D52" s="26"/>
      <c r="E52" s="26"/>
      <c r="F52" s="26"/>
      <c r="G52" s="26"/>
      <c r="H52" s="1"/>
      <c r="I52" s="1"/>
      <c r="J52" s="1"/>
      <c r="K52" s="1"/>
      <c r="L52" s="1"/>
      <c r="M52" s="1"/>
      <c r="N52" s="1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</sheetData>
  <mergeCells count="57">
    <mergeCell ref="A44:A46"/>
    <mergeCell ref="E44:E46"/>
    <mergeCell ref="F44:F46"/>
    <mergeCell ref="E41:E43"/>
    <mergeCell ref="F41:F43"/>
    <mergeCell ref="A41:A43"/>
    <mergeCell ref="G32:G34"/>
    <mergeCell ref="H32:H34"/>
    <mergeCell ref="E32:E34"/>
    <mergeCell ref="F32:F34"/>
    <mergeCell ref="F38:F40"/>
    <mergeCell ref="F17:F19"/>
    <mergeCell ref="F20:F22"/>
    <mergeCell ref="F26:F28"/>
    <mergeCell ref="F29:F31"/>
    <mergeCell ref="A23:A25"/>
    <mergeCell ref="E23:E25"/>
    <mergeCell ref="F23:F25"/>
    <mergeCell ref="F11:F13"/>
    <mergeCell ref="E14:E16"/>
    <mergeCell ref="F14:F16"/>
    <mergeCell ref="A20:A22"/>
    <mergeCell ref="E20:E22"/>
    <mergeCell ref="A17:A19"/>
    <mergeCell ref="E17:E19"/>
    <mergeCell ref="I1:K1"/>
    <mergeCell ref="I2:K2"/>
    <mergeCell ref="I3:K3"/>
    <mergeCell ref="K9:L9"/>
    <mergeCell ref="M9:N9"/>
    <mergeCell ref="A6:N7"/>
    <mergeCell ref="A8:A10"/>
    <mergeCell ref="B8:D8"/>
    <mergeCell ref="E8:F8"/>
    <mergeCell ref="G8:N8"/>
    <mergeCell ref="D9:D10"/>
    <mergeCell ref="B9:C10"/>
    <mergeCell ref="E9:E10"/>
    <mergeCell ref="I9:J9"/>
    <mergeCell ref="A11:A13"/>
    <mergeCell ref="A14:A16"/>
    <mergeCell ref="E11:E13"/>
    <mergeCell ref="F9:F10"/>
    <mergeCell ref="G9:H9"/>
    <mergeCell ref="B50:E50"/>
    <mergeCell ref="B51:D51"/>
    <mergeCell ref="A48:D48"/>
    <mergeCell ref="A26:A28"/>
    <mergeCell ref="E26:E28"/>
    <mergeCell ref="A29:A31"/>
    <mergeCell ref="E29:E31"/>
    <mergeCell ref="A38:A40"/>
    <mergeCell ref="E38:E40"/>
    <mergeCell ref="A32:A34"/>
    <mergeCell ref="A35:A37"/>
    <mergeCell ref="E35:E37"/>
    <mergeCell ref="F35:F37"/>
  </mergeCells>
  <printOptions/>
  <pageMargins left="0.32" right="0.24" top="0.37" bottom="0.59" header="0.5" footer="0.39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Krusevac</dc:creator>
  <cp:keywords/>
  <dc:description/>
  <cp:lastModifiedBy>ivana.aksentijevic</cp:lastModifiedBy>
  <cp:lastPrinted>2016-01-25T06:58:45Z</cp:lastPrinted>
  <dcterms:created xsi:type="dcterms:W3CDTF">2013-02-08T07:46:47Z</dcterms:created>
  <dcterms:modified xsi:type="dcterms:W3CDTF">2018-03-19T10:50:06Z</dcterms:modified>
  <cp:category/>
  <cp:version/>
  <cp:contentType/>
  <cp:contentStatus/>
</cp:coreProperties>
</file>