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14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<sst xmlns="http://schemas.openxmlformats.org/spreadsheetml/2006/main" count="1255" uniqueCount="117">
  <si>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</si>
  <si>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</si>
  <si>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</si>
  <si>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</si>
  <si>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</si>
  <si>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</si>
  <si>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</si>
  <si>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</si>
  <si>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</si>
  <si>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</si>
  <si>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</si>
  <si>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</si>
  <si>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</si>
  <si>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</si>
  <si>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</si>
  <si>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</si>
  <si>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</si>
  <si>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</si>
  <si>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</si>
  <si>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</si>
  <si>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</si>
  <si>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</si>
  <si>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</si>
  <si>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</si>
  <si>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</si>
  <si>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</si>
  <si>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</si>
  <si>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</si>
  <si>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</si>
  <si>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</si>
  <si>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</si>
  <si>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</si>
  <si>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</si>
  <si>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</si>
  <si>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</si>
  <si>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</si>
  <si>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</si>
  <si>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</si>
  <si>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</si>
  <si>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</si>
  <si>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</si>
  <si>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</si>
  <si>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</si>
  <si>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</si>
  <si>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</si>
  <si>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</si>
  <si>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</si>
  <si>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</si>
  <si>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</si>
  <si>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</si>
  <si>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</si>
  <si>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</si>
  <si>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</si>
  <si>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</si>
  <si>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Нова Косовска 36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</si>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</sst>
</file>

<file path=xl/styles.xml><?xml version="1.0" encoding="utf-8"?>
<styleSheet xmlns="http://schemas.openxmlformats.org/spreadsheetml/2006/main">
  <numFmts count="2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#,##0.00\ &quot;Дин.&quot;"/>
    <numFmt numFmtId="174" formatCode="#,##0.00\ _Д_и_н_."/>
    <numFmt numFmtId="175" formatCode="0.000"/>
    <numFmt numFmtId="176" formatCode="#,##0.000"/>
    <numFmt numFmtId="177" formatCode="0.0000"/>
    <numFmt numFmtId="178" formatCode="0.00000"/>
    <numFmt numFmtId="179" formatCode="0.000000"/>
    <numFmt numFmtId="180" formatCode="0.0000000"/>
    <numFmt numFmtId="181" formatCode="0.0"/>
  </numFmts>
  <fonts count="31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3" fontId="0" fillId="0" borderId="66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86" xfId="0" applyNumberForma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174" fontId="0" fillId="0" borderId="40" xfId="0" applyNumberFormat="1" applyBorder="1" applyAlignment="1">
      <alignment vertical="center"/>
    </xf>
    <xf numFmtId="174" fontId="0" fillId="0" borderId="0" xfId="0" applyNumberFormat="1" applyBorder="1" applyAlignment="1">
      <alignment vertical="center"/>
    </xf>
    <xf numFmtId="3" fontId="0" fillId="0" borderId="35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41" xfId="0" applyNumberFormat="1" applyFont="1" applyBorder="1" applyAlignment="1">
      <alignment horizontal="center" vertical="center"/>
    </xf>
    <xf numFmtId="3" fontId="0" fillId="0" borderId="89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175" fontId="0" fillId="0" borderId="39" xfId="0" applyNumberFormat="1" applyFill="1" applyBorder="1" applyAlignment="1">
      <alignment horizontal="center" vertical="center"/>
    </xf>
    <xf numFmtId="175" fontId="0" fillId="0" borderId="38" xfId="0" applyNumberFormat="1" applyFill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176" fontId="27" fillId="0" borderId="14" xfId="0" applyNumberFormat="1" applyFont="1" applyBorder="1" applyAlignment="1">
      <alignment horizontal="center" vertical="center"/>
    </xf>
    <xf numFmtId="176" fontId="27" fillId="0" borderId="16" xfId="0" applyNumberFormat="1" applyFont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75" fontId="27" fillId="0" borderId="39" xfId="0" applyNumberFormat="1" applyFont="1" applyFill="1" applyBorder="1" applyAlignment="1">
      <alignment horizontal="center" vertical="center"/>
    </xf>
    <xf numFmtId="175" fontId="2" fillId="0" borderId="21" xfId="0" applyNumberFormat="1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0" fillId="0" borderId="67" xfId="0" applyNumberFormat="1" applyBorder="1" applyAlignment="1">
      <alignment horizontal="center" vertical="center"/>
    </xf>
    <xf numFmtId="175" fontId="0" fillId="0" borderId="65" xfId="0" applyNumberFormat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175" fontId="2" fillId="0" borderId="43" xfId="0" applyNumberFormat="1" applyFont="1" applyBorder="1" applyAlignment="1">
      <alignment horizontal="center" vertical="center"/>
    </xf>
    <xf numFmtId="175" fontId="2" fillId="0" borderId="45" xfId="0" applyNumberFormat="1" applyFont="1" applyBorder="1" applyAlignment="1">
      <alignment horizontal="center" vertical="center"/>
    </xf>
    <xf numFmtId="175" fontId="2" fillId="0" borderId="55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4" fontId="27" fillId="0" borderId="9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4" fontId="27" fillId="0" borderId="20" xfId="0" applyNumberFormat="1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4" fontId="0" fillId="0" borderId="93" xfId="0" applyNumberForma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9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" fontId="2" fillId="0" borderId="5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4" fontId="2" fillId="0" borderId="83" xfId="0" applyNumberFormat="1" applyFont="1" applyBorder="1" applyAlignment="1">
      <alignment horizontal="center" vertical="center"/>
    </xf>
    <xf numFmtId="4" fontId="2" fillId="0" borderId="84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89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" fontId="0" fillId="0" borderId="83" xfId="0" applyNumberFormat="1" applyBorder="1" applyAlignment="1">
      <alignment horizontal="center" vertical="center"/>
    </xf>
    <xf numFmtId="4" fontId="0" fillId="0" borderId="84" xfId="0" applyNumberForma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0" fillId="0" borderId="87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" fontId="0" fillId="0" borderId="71" xfId="0" applyNumberFormat="1" applyBorder="1" applyAlignment="1">
      <alignment horizontal="center" vertical="center"/>
    </xf>
    <xf numFmtId="4" fontId="0" fillId="0" borderId="72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2" fontId="0" fillId="0" borderId="79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" fontId="0" fillId="0" borderId="90" xfId="0" applyNumberForma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6" xfId="0" applyNumberForma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50" zoomScalePageLayoutView="0" workbookViewId="0" topLeftCell="A1">
      <selection activeCell="E17" sqref="E17:E18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1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63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66</v>
      </c>
      <c r="M5" s="45"/>
    </row>
    <row r="6" spans="1:14" ht="14.25" customHeight="1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4.25" customHeight="1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4.25" customHeight="1" thickBot="1" thickTop="1">
      <c r="A8" s="307" t="s">
        <v>6</v>
      </c>
      <c r="B8" s="316" t="s">
        <v>7</v>
      </c>
      <c r="C8" s="317"/>
      <c r="D8" s="318"/>
      <c r="E8" s="316" t="s">
        <v>11</v>
      </c>
      <c r="F8" s="318"/>
      <c r="G8" s="331" t="s">
        <v>15</v>
      </c>
      <c r="H8" s="332"/>
      <c r="I8" s="332"/>
      <c r="J8" s="332"/>
      <c r="K8" s="332"/>
      <c r="L8" s="332"/>
      <c r="M8" s="332"/>
      <c r="N8" s="304"/>
    </row>
    <row r="9" spans="1:14" ht="14.25" customHeight="1" thickTop="1">
      <c r="A9" s="308"/>
      <c r="B9" s="293" t="s">
        <v>8</v>
      </c>
      <c r="C9" s="320"/>
      <c r="D9" s="305" t="s">
        <v>9</v>
      </c>
      <c r="E9" s="310" t="s">
        <v>10</v>
      </c>
      <c r="F9" s="305" t="s">
        <v>9</v>
      </c>
      <c r="G9" s="323" t="s">
        <v>27</v>
      </c>
      <c r="H9" s="324"/>
      <c r="I9" s="321" t="s">
        <v>28</v>
      </c>
      <c r="J9" s="322"/>
      <c r="K9" s="321" t="s">
        <v>13</v>
      </c>
      <c r="L9" s="322"/>
      <c r="M9" s="321" t="s">
        <v>14</v>
      </c>
      <c r="N9" s="322"/>
    </row>
    <row r="10" spans="1:14" ht="14.25" customHeight="1" thickBot="1">
      <c r="A10" s="309"/>
      <c r="B10" s="294"/>
      <c r="C10" s="295"/>
      <c r="D10" s="306"/>
      <c r="E10" s="311"/>
      <c r="F10" s="312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13" t="s">
        <v>16</v>
      </c>
      <c r="B11" s="96" t="s">
        <v>95</v>
      </c>
      <c r="C11" s="217">
        <f>3748</f>
        <v>3748</v>
      </c>
      <c r="D11" s="224">
        <f>(4.98+2.745+0.093)*1.075</f>
        <v>8.40435</v>
      </c>
      <c r="E11" s="320">
        <f>300+200</f>
        <v>500</v>
      </c>
      <c r="F11" s="305">
        <v>25.76</v>
      </c>
      <c r="G11" s="319">
        <f>671518.89/1.1/12.33</f>
        <v>49511.08825481088</v>
      </c>
      <c r="H11" s="335">
        <v>12.33</v>
      </c>
      <c r="I11" s="7"/>
      <c r="J11" s="8"/>
      <c r="K11" s="7"/>
      <c r="L11" s="8"/>
      <c r="M11" s="7"/>
      <c r="N11" s="8"/>
    </row>
    <row r="12" spans="1:14" ht="14.25" customHeight="1">
      <c r="A12" s="338"/>
      <c r="B12" s="98" t="s">
        <v>112</v>
      </c>
      <c r="C12" s="90">
        <f>17.25*2</f>
        <v>34.5</v>
      </c>
      <c r="D12" s="225">
        <f>46.514*1.075</f>
        <v>50.00255</v>
      </c>
      <c r="E12" s="334"/>
      <c r="F12" s="336"/>
      <c r="G12" s="342"/>
      <c r="H12" s="336"/>
      <c r="I12" s="7"/>
      <c r="J12" s="8"/>
      <c r="K12" s="7"/>
      <c r="L12" s="8"/>
      <c r="M12" s="7"/>
      <c r="N12" s="8"/>
    </row>
    <row r="13" spans="1:14" ht="14.25" customHeight="1">
      <c r="A13" s="337" t="s">
        <v>17</v>
      </c>
      <c r="B13" s="100" t="s">
        <v>95</v>
      </c>
      <c r="C13" s="138">
        <f>3960+1155</f>
        <v>5115</v>
      </c>
      <c r="D13" s="224">
        <f>(4.98+2.745+0.093)*1.075</f>
        <v>8.40435</v>
      </c>
      <c r="E13" s="333">
        <v>539</v>
      </c>
      <c r="F13" s="335">
        <v>25.76</v>
      </c>
      <c r="G13" s="341">
        <f>534728.01/1.1/12.33</f>
        <v>39425.49657155496</v>
      </c>
      <c r="H13" s="335">
        <v>12.33</v>
      </c>
      <c r="I13" s="14"/>
      <c r="J13" s="15"/>
      <c r="K13" s="14"/>
      <c r="L13" s="15"/>
      <c r="M13" s="14"/>
      <c r="N13" s="15"/>
    </row>
    <row r="14" spans="1:14" ht="14.25" customHeight="1">
      <c r="A14" s="338"/>
      <c r="B14" s="98" t="s">
        <v>112</v>
      </c>
      <c r="C14" s="90">
        <v>34.5</v>
      </c>
      <c r="D14" s="225">
        <f>46.514*1.075</f>
        <v>50.00255</v>
      </c>
      <c r="E14" s="334"/>
      <c r="F14" s="336"/>
      <c r="G14" s="342"/>
      <c r="H14" s="336"/>
      <c r="I14" s="21"/>
      <c r="J14" s="22"/>
      <c r="K14" s="21"/>
      <c r="L14" s="22"/>
      <c r="M14" s="21"/>
      <c r="N14" s="22"/>
    </row>
    <row r="15" spans="1:14" ht="14.25" customHeight="1">
      <c r="A15" s="337" t="s">
        <v>18</v>
      </c>
      <c r="B15" s="102" t="s">
        <v>95</v>
      </c>
      <c r="C15" s="138">
        <f>1209+4480</f>
        <v>5689</v>
      </c>
      <c r="D15" s="224">
        <f>(4.98+2.745+0.093)*1.075</f>
        <v>8.40435</v>
      </c>
      <c r="E15" s="333">
        <v>467</v>
      </c>
      <c r="F15" s="335">
        <v>25.76</v>
      </c>
      <c r="G15" s="341">
        <f>438069.98/12.33</f>
        <v>35528.7899432279</v>
      </c>
      <c r="H15" s="335">
        <v>12.33</v>
      </c>
      <c r="I15" s="14"/>
      <c r="J15" s="15"/>
      <c r="K15" s="14"/>
      <c r="L15" s="15"/>
      <c r="M15" s="14"/>
      <c r="N15" s="15"/>
    </row>
    <row r="16" spans="1:14" ht="14.25" customHeight="1">
      <c r="A16" s="338"/>
      <c r="B16" s="98" t="s">
        <v>112</v>
      </c>
      <c r="C16" s="90">
        <v>34.5</v>
      </c>
      <c r="D16" s="225">
        <f>46.514*1.075</f>
        <v>50.00255</v>
      </c>
      <c r="E16" s="334"/>
      <c r="F16" s="336"/>
      <c r="G16" s="342"/>
      <c r="H16" s="336"/>
      <c r="I16" s="21"/>
      <c r="J16" s="22"/>
      <c r="K16" s="21"/>
      <c r="L16" s="22"/>
      <c r="M16" s="21"/>
      <c r="N16" s="22"/>
    </row>
    <row r="17" spans="1:14" ht="14.25" customHeight="1">
      <c r="A17" s="337" t="s">
        <v>19</v>
      </c>
      <c r="B17" s="102" t="s">
        <v>95</v>
      </c>
      <c r="C17" s="138"/>
      <c r="D17" s="224"/>
      <c r="E17" s="333"/>
      <c r="F17" s="335"/>
      <c r="G17" s="341"/>
      <c r="H17" s="335"/>
      <c r="I17" s="14"/>
      <c r="J17" s="15"/>
      <c r="K17" s="14"/>
      <c r="L17" s="15"/>
      <c r="M17" s="14"/>
      <c r="N17" s="15"/>
    </row>
    <row r="18" spans="1:14" ht="14.25" customHeight="1">
      <c r="A18" s="338"/>
      <c r="B18" s="98" t="s">
        <v>112</v>
      </c>
      <c r="C18" s="90"/>
      <c r="D18" s="225"/>
      <c r="E18" s="334"/>
      <c r="F18" s="336"/>
      <c r="G18" s="342"/>
      <c r="H18" s="336"/>
      <c r="I18" s="21"/>
      <c r="J18" s="22"/>
      <c r="K18" s="21"/>
      <c r="L18" s="22"/>
      <c r="M18" s="21"/>
      <c r="N18" s="22"/>
    </row>
    <row r="19" spans="1:14" ht="14.25" customHeight="1">
      <c r="A19" s="337" t="s">
        <v>20</v>
      </c>
      <c r="B19" s="102" t="s">
        <v>95</v>
      </c>
      <c r="C19" s="137"/>
      <c r="D19" s="92"/>
      <c r="E19" s="333"/>
      <c r="F19" s="335"/>
      <c r="G19" s="341"/>
      <c r="H19" s="335"/>
      <c r="I19" s="14"/>
      <c r="J19" s="15"/>
      <c r="K19" s="14"/>
      <c r="L19" s="15"/>
      <c r="M19" s="14"/>
      <c r="N19" s="15"/>
    </row>
    <row r="20" spans="1:14" ht="14.25" customHeight="1">
      <c r="A20" s="338"/>
      <c r="B20" s="98" t="s">
        <v>112</v>
      </c>
      <c r="C20" s="90"/>
      <c r="D20" s="91"/>
      <c r="E20" s="334"/>
      <c r="F20" s="336"/>
      <c r="G20" s="342"/>
      <c r="H20" s="336"/>
      <c r="I20" s="21"/>
      <c r="J20" s="22"/>
      <c r="K20" s="21"/>
      <c r="L20" s="22"/>
      <c r="M20" s="21"/>
      <c r="N20" s="22"/>
    </row>
    <row r="21" spans="1:14" ht="14.25" customHeight="1">
      <c r="A21" s="337" t="s">
        <v>69</v>
      </c>
      <c r="B21" s="102" t="s">
        <v>95</v>
      </c>
      <c r="C21" s="137"/>
      <c r="D21" s="92"/>
      <c r="E21" s="333"/>
      <c r="F21" s="335"/>
      <c r="G21" s="341"/>
      <c r="H21" s="335"/>
      <c r="I21" s="14"/>
      <c r="J21" s="15"/>
      <c r="K21" s="14"/>
      <c r="L21" s="15"/>
      <c r="M21" s="14"/>
      <c r="N21" s="15"/>
    </row>
    <row r="22" spans="1:14" ht="14.25" customHeight="1">
      <c r="A22" s="338"/>
      <c r="B22" s="98" t="s">
        <v>112</v>
      </c>
      <c r="C22" s="90"/>
      <c r="D22" s="91"/>
      <c r="E22" s="334"/>
      <c r="F22" s="336"/>
      <c r="G22" s="342"/>
      <c r="H22" s="336"/>
      <c r="I22" s="21"/>
      <c r="J22" s="22"/>
      <c r="K22" s="21"/>
      <c r="L22" s="22"/>
      <c r="M22" s="21"/>
      <c r="N22" s="22"/>
    </row>
    <row r="23" spans="1:14" ht="14.25" customHeight="1">
      <c r="A23" s="337" t="s">
        <v>70</v>
      </c>
      <c r="B23" s="102" t="s">
        <v>95</v>
      </c>
      <c r="C23" s="137"/>
      <c r="D23" s="92"/>
      <c r="E23" s="333"/>
      <c r="F23" s="335"/>
      <c r="G23" s="341"/>
      <c r="H23" s="335"/>
      <c r="I23" s="14"/>
      <c r="J23" s="15"/>
      <c r="K23" s="14"/>
      <c r="L23" s="15"/>
      <c r="M23" s="14"/>
      <c r="N23" s="15"/>
    </row>
    <row r="24" spans="1:14" ht="14.25" customHeight="1">
      <c r="A24" s="338"/>
      <c r="B24" s="98" t="s">
        <v>96</v>
      </c>
      <c r="C24" s="90"/>
      <c r="D24" s="91"/>
      <c r="E24" s="334"/>
      <c r="F24" s="336"/>
      <c r="G24" s="342"/>
      <c r="H24" s="336"/>
      <c r="I24" s="21"/>
      <c r="J24" s="22"/>
      <c r="K24" s="21"/>
      <c r="L24" s="22"/>
      <c r="M24" s="21"/>
      <c r="N24" s="22"/>
    </row>
    <row r="25" spans="1:14" ht="14.25" customHeight="1">
      <c r="A25" s="337" t="s">
        <v>22</v>
      </c>
      <c r="B25" s="102" t="s">
        <v>95</v>
      </c>
      <c r="C25" s="137"/>
      <c r="D25" s="224"/>
      <c r="E25" s="333"/>
      <c r="F25" s="335"/>
      <c r="G25" s="341"/>
      <c r="H25" s="335"/>
      <c r="I25" s="21"/>
      <c r="J25" s="22"/>
      <c r="K25" s="21"/>
      <c r="L25" s="22"/>
      <c r="M25" s="21"/>
      <c r="N25" s="22"/>
    </row>
    <row r="26" spans="1:14" ht="14.25" customHeight="1">
      <c r="A26" s="338"/>
      <c r="B26" s="98" t="s">
        <v>96</v>
      </c>
      <c r="C26" s="90"/>
      <c r="D26" s="225"/>
      <c r="E26" s="334"/>
      <c r="F26" s="336"/>
      <c r="G26" s="342"/>
      <c r="H26" s="336"/>
      <c r="I26" s="4"/>
      <c r="J26" s="5"/>
      <c r="K26" s="4"/>
      <c r="L26" s="5"/>
      <c r="M26" s="4"/>
      <c r="N26" s="5"/>
    </row>
    <row r="27" spans="1:14" ht="14.25" customHeight="1">
      <c r="A27" s="337" t="s">
        <v>23</v>
      </c>
      <c r="B27" s="102" t="s">
        <v>95</v>
      </c>
      <c r="C27" s="138"/>
      <c r="D27" s="224"/>
      <c r="E27" s="333"/>
      <c r="F27" s="335"/>
      <c r="G27" s="341"/>
      <c r="H27" s="335"/>
      <c r="I27" s="4"/>
      <c r="J27" s="5"/>
      <c r="K27" s="4"/>
      <c r="L27" s="5"/>
      <c r="M27" s="4"/>
      <c r="N27" s="5"/>
    </row>
    <row r="28" spans="1:14" ht="14.25" customHeight="1">
      <c r="A28" s="338"/>
      <c r="B28" s="98" t="s">
        <v>96</v>
      </c>
      <c r="C28" s="90"/>
      <c r="D28" s="225"/>
      <c r="E28" s="334"/>
      <c r="F28" s="336"/>
      <c r="G28" s="342"/>
      <c r="H28" s="336"/>
      <c r="I28" s="4"/>
      <c r="J28" s="5"/>
      <c r="K28" s="4"/>
      <c r="L28" s="5"/>
      <c r="M28" s="4"/>
      <c r="N28" s="5"/>
    </row>
    <row r="29" spans="1:14" ht="14.25" customHeight="1">
      <c r="A29" s="337" t="s">
        <v>24</v>
      </c>
      <c r="B29" s="102" t="s">
        <v>95</v>
      </c>
      <c r="C29" s="138"/>
      <c r="D29" s="224"/>
      <c r="E29" s="339"/>
      <c r="F29" s="335"/>
      <c r="G29" s="341"/>
      <c r="H29" s="335"/>
      <c r="I29" s="4"/>
      <c r="J29" s="5"/>
      <c r="K29" s="4"/>
      <c r="L29" s="5"/>
      <c r="M29" s="4"/>
      <c r="N29" s="5"/>
    </row>
    <row r="30" spans="1:14" ht="14.25" customHeight="1">
      <c r="A30" s="338"/>
      <c r="B30" s="98" t="s">
        <v>96</v>
      </c>
      <c r="C30" s="90"/>
      <c r="D30" s="225"/>
      <c r="E30" s="340"/>
      <c r="F30" s="336"/>
      <c r="G30" s="342"/>
      <c r="H30" s="336"/>
      <c r="I30" s="4"/>
      <c r="J30" s="5"/>
      <c r="K30" s="4"/>
      <c r="L30" s="5"/>
      <c r="M30" s="4"/>
      <c r="N30" s="5"/>
    </row>
    <row r="31" spans="1:14" ht="14.25" customHeight="1">
      <c r="A31" s="337" t="s">
        <v>25</v>
      </c>
      <c r="B31" s="102" t="s">
        <v>95</v>
      </c>
      <c r="C31" s="138"/>
      <c r="D31" s="224"/>
      <c r="E31" s="339"/>
      <c r="F31" s="335"/>
      <c r="G31" s="341"/>
      <c r="H31" s="335"/>
      <c r="I31" s="4"/>
      <c r="J31" s="5"/>
      <c r="K31" s="4"/>
      <c r="L31" s="5"/>
      <c r="M31" s="4"/>
      <c r="N31" s="5"/>
    </row>
    <row r="32" spans="1:14" ht="14.25" customHeight="1">
      <c r="A32" s="338"/>
      <c r="B32" s="98" t="s">
        <v>96</v>
      </c>
      <c r="C32" s="90"/>
      <c r="D32" s="225"/>
      <c r="E32" s="340"/>
      <c r="F32" s="336"/>
      <c r="G32" s="342"/>
      <c r="H32" s="336"/>
      <c r="I32" s="4"/>
      <c r="J32" s="5"/>
      <c r="K32" s="4"/>
      <c r="L32" s="5"/>
      <c r="M32" s="4"/>
      <c r="N32" s="5"/>
    </row>
    <row r="33" spans="1:14" ht="14.25" customHeight="1">
      <c r="A33" s="337" t="s">
        <v>26</v>
      </c>
      <c r="B33" s="102" t="s">
        <v>95</v>
      </c>
      <c r="C33" s="138"/>
      <c r="D33" s="224"/>
      <c r="E33" s="333"/>
      <c r="F33" s="335"/>
      <c r="G33" s="341"/>
      <c r="H33" s="335"/>
      <c r="I33" s="14"/>
      <c r="J33" s="15"/>
      <c r="K33" s="14"/>
      <c r="L33" s="15"/>
      <c r="M33" s="14"/>
      <c r="N33" s="15"/>
    </row>
    <row r="34" spans="1:14" ht="14.25" customHeight="1" thickBot="1">
      <c r="A34" s="296"/>
      <c r="B34" s="104" t="s">
        <v>96</v>
      </c>
      <c r="C34" s="90"/>
      <c r="D34" s="225"/>
      <c r="E34" s="297"/>
      <c r="F34" s="312"/>
      <c r="G34" s="298"/>
      <c r="H34" s="312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314" t="s">
        <v>32</v>
      </c>
      <c r="B36" s="314"/>
      <c r="C36" s="314"/>
      <c r="D36" s="315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6" ht="14.25" customHeight="1">
      <c r="A38" s="33"/>
      <c r="B38" s="314" t="s">
        <v>35</v>
      </c>
      <c r="C38" s="314"/>
      <c r="D38" s="314"/>
      <c r="E38" s="315"/>
      <c r="F38" s="33"/>
    </row>
    <row r="39" spans="1:6" ht="14.25" customHeight="1">
      <c r="A39" s="33"/>
      <c r="B39" s="314" t="s">
        <v>34</v>
      </c>
      <c r="C39" s="314"/>
      <c r="D39" s="314"/>
      <c r="E39" s="33"/>
      <c r="F39" s="33"/>
    </row>
    <row r="40" spans="1:6" ht="14.25" customHeight="1">
      <c r="A40" s="33"/>
      <c r="B40" s="33"/>
      <c r="C40" s="33"/>
      <c r="D40" s="33"/>
      <c r="E40" s="33"/>
      <c r="F40" s="33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76">
    <mergeCell ref="B9:C10"/>
    <mergeCell ref="H33:H34"/>
    <mergeCell ref="A33:A34"/>
    <mergeCell ref="E33:E34"/>
    <mergeCell ref="F33:F34"/>
    <mergeCell ref="G33:G34"/>
    <mergeCell ref="A31:A32"/>
    <mergeCell ref="E31:E32"/>
    <mergeCell ref="F31:F32"/>
    <mergeCell ref="G31:G32"/>
    <mergeCell ref="H31:H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G23:G24"/>
    <mergeCell ref="H23:H24"/>
    <mergeCell ref="B8:D8"/>
    <mergeCell ref="E8:F8"/>
    <mergeCell ref="G11:G12"/>
    <mergeCell ref="F23:F24"/>
    <mergeCell ref="H19:H20"/>
    <mergeCell ref="E19:E20"/>
    <mergeCell ref="F19:F20"/>
    <mergeCell ref="E11:E12"/>
    <mergeCell ref="A11:A12"/>
    <mergeCell ref="F11:F12"/>
    <mergeCell ref="B39:D39"/>
    <mergeCell ref="B38:E38"/>
    <mergeCell ref="A36:D36"/>
    <mergeCell ref="A15:A16"/>
    <mergeCell ref="E15:E16"/>
    <mergeCell ref="F15:F16"/>
    <mergeCell ref="A23:A24"/>
    <mergeCell ref="E23:E24"/>
    <mergeCell ref="A19:A20"/>
    <mergeCell ref="G19:G20"/>
    <mergeCell ref="A13:A14"/>
    <mergeCell ref="A6:N7"/>
    <mergeCell ref="G8:N8"/>
    <mergeCell ref="D9:D10"/>
    <mergeCell ref="A8:A10"/>
    <mergeCell ref="E9:E10"/>
    <mergeCell ref="F9:F10"/>
    <mergeCell ref="M9:N9"/>
    <mergeCell ref="K9:L9"/>
    <mergeCell ref="G9:H9"/>
    <mergeCell ref="A17:A18"/>
    <mergeCell ref="E17:E18"/>
    <mergeCell ref="F17:F18"/>
    <mergeCell ref="G17:G18"/>
    <mergeCell ref="F13:F14"/>
    <mergeCell ref="E13:E14"/>
    <mergeCell ref="H11:H12"/>
    <mergeCell ref="I9:J9"/>
    <mergeCell ref="H17:H18"/>
    <mergeCell ref="G15:G16"/>
    <mergeCell ref="G13:G14"/>
    <mergeCell ref="H13:H14"/>
    <mergeCell ref="H15:H16"/>
    <mergeCell ref="H21:H22"/>
    <mergeCell ref="A21:A22"/>
    <mergeCell ref="E21:E22"/>
    <mergeCell ref="F21:F22"/>
    <mergeCell ref="G21:G22"/>
    <mergeCell ref="E27:E28"/>
    <mergeCell ref="H29:H30"/>
    <mergeCell ref="A29:A30"/>
    <mergeCell ref="E29:E30"/>
    <mergeCell ref="F29:F30"/>
    <mergeCell ref="G29:G30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E20" sqref="E20:E22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59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7" t="s">
        <v>6</v>
      </c>
      <c r="B8" s="316" t="s">
        <v>7</v>
      </c>
      <c r="C8" s="317"/>
      <c r="D8" s="318"/>
      <c r="E8" s="316" t="s">
        <v>11</v>
      </c>
      <c r="F8" s="318"/>
      <c r="G8" s="331" t="s">
        <v>15</v>
      </c>
      <c r="H8" s="332"/>
      <c r="I8" s="332"/>
      <c r="J8" s="332"/>
      <c r="K8" s="332"/>
      <c r="L8" s="332"/>
      <c r="M8" s="332"/>
      <c r="N8" s="304"/>
    </row>
    <row r="9" spans="1:14" ht="13.5" thickTop="1">
      <c r="A9" s="308"/>
      <c r="B9" s="293" t="s">
        <v>8</v>
      </c>
      <c r="C9" s="320"/>
      <c r="D9" s="305" t="s">
        <v>9</v>
      </c>
      <c r="E9" s="310" t="s">
        <v>10</v>
      </c>
      <c r="F9" s="305" t="s">
        <v>9</v>
      </c>
      <c r="G9" s="323" t="s">
        <v>27</v>
      </c>
      <c r="H9" s="324"/>
      <c r="I9" s="321" t="s">
        <v>99</v>
      </c>
      <c r="J9" s="322"/>
      <c r="K9" s="321" t="s">
        <v>13</v>
      </c>
      <c r="L9" s="468"/>
      <c r="M9" s="469" t="s">
        <v>14</v>
      </c>
      <c r="N9" s="470"/>
    </row>
    <row r="10" spans="1:14" ht="15" thickBot="1">
      <c r="A10" s="309"/>
      <c r="B10" s="424"/>
      <c r="C10" s="297"/>
      <c r="D10" s="312"/>
      <c r="E10" s="311"/>
      <c r="F10" s="312"/>
      <c r="G10" s="18" t="s">
        <v>115</v>
      </c>
      <c r="H10" s="15" t="s">
        <v>9</v>
      </c>
      <c r="I10" s="128" t="s">
        <v>100</v>
      </c>
      <c r="J10" s="15" t="s">
        <v>9</v>
      </c>
      <c r="K10" s="2" t="s">
        <v>10</v>
      </c>
      <c r="L10" s="175" t="s">
        <v>9</v>
      </c>
      <c r="M10" s="176" t="s">
        <v>30</v>
      </c>
      <c r="N10" s="177" t="s">
        <v>9</v>
      </c>
    </row>
    <row r="11" spans="1:14" ht="15.75" customHeight="1" thickTop="1">
      <c r="A11" s="441" t="s">
        <v>16</v>
      </c>
      <c r="B11" s="61" t="s">
        <v>95</v>
      </c>
      <c r="C11" s="87">
        <v>4260</v>
      </c>
      <c r="D11" s="234">
        <f>(5.48+3.138+0.093)*1.075</f>
        <v>9.364325</v>
      </c>
      <c r="E11" s="310">
        <v>24</v>
      </c>
      <c r="F11" s="477">
        <v>25.76</v>
      </c>
      <c r="G11" s="129"/>
      <c r="H11" s="130"/>
      <c r="I11" s="471">
        <v>3500</v>
      </c>
      <c r="J11" s="473">
        <f>140.04/1.2</f>
        <v>116.7</v>
      </c>
      <c r="K11" s="85"/>
      <c r="L11" s="173"/>
      <c r="M11" s="84"/>
      <c r="N11" s="124"/>
    </row>
    <row r="12" spans="1:14" ht="15" customHeight="1">
      <c r="A12" s="410"/>
      <c r="B12" s="65" t="s">
        <v>96</v>
      </c>
      <c r="C12" s="110">
        <v>480</v>
      </c>
      <c r="D12" s="241">
        <f>(3.49+0.784+0.093)*1.075</f>
        <v>4.694525</v>
      </c>
      <c r="E12" s="422"/>
      <c r="F12" s="408"/>
      <c r="G12" s="131"/>
      <c r="H12" s="132"/>
      <c r="I12" s="472"/>
      <c r="J12" s="474"/>
      <c r="K12" s="85"/>
      <c r="L12" s="173"/>
      <c r="M12" s="84"/>
      <c r="N12" s="124"/>
    </row>
    <row r="13" spans="1:14" ht="15" customHeight="1" thickBot="1">
      <c r="A13" s="410"/>
      <c r="B13" s="65" t="s">
        <v>111</v>
      </c>
      <c r="C13" s="140">
        <v>17.25</v>
      </c>
      <c r="D13" s="241">
        <f>46.514*1.075</f>
        <v>50.00255</v>
      </c>
      <c r="E13" s="422"/>
      <c r="F13" s="408"/>
      <c r="G13" s="131"/>
      <c r="H13" s="132"/>
      <c r="I13" s="472"/>
      <c r="J13" s="474"/>
      <c r="K13" s="85"/>
      <c r="L13" s="173"/>
      <c r="M13" s="84"/>
      <c r="N13" s="124"/>
    </row>
    <row r="14" spans="1:14" ht="15" customHeight="1" thickTop="1">
      <c r="A14" s="409" t="s">
        <v>17</v>
      </c>
      <c r="B14" s="65" t="s">
        <v>95</v>
      </c>
      <c r="C14" s="213">
        <v>1470</v>
      </c>
      <c r="D14" s="234">
        <f>(5.48+3.138+0.093)*1.075</f>
        <v>9.364325</v>
      </c>
      <c r="E14" s="421">
        <v>0</v>
      </c>
      <c r="F14" s="466">
        <v>25.76</v>
      </c>
      <c r="G14" s="133"/>
      <c r="H14" s="134"/>
      <c r="I14" s="475">
        <v>3500</v>
      </c>
      <c r="J14" s="457">
        <v>116.7</v>
      </c>
      <c r="K14" s="76"/>
      <c r="L14" s="172"/>
      <c r="M14" s="83"/>
      <c r="N14" s="118"/>
    </row>
    <row r="15" spans="1:14" ht="15" customHeight="1">
      <c r="A15" s="410"/>
      <c r="B15" s="65" t="s">
        <v>96</v>
      </c>
      <c r="C15" s="110">
        <v>480</v>
      </c>
      <c r="D15" s="241">
        <f>(3.49+0.784+0.093)*1.075</f>
        <v>4.694525</v>
      </c>
      <c r="E15" s="422"/>
      <c r="F15" s="467"/>
      <c r="G15" s="131"/>
      <c r="H15" s="132"/>
      <c r="I15" s="476"/>
      <c r="J15" s="458"/>
      <c r="K15" s="85"/>
      <c r="L15" s="173"/>
      <c r="M15" s="84"/>
      <c r="N15" s="124"/>
    </row>
    <row r="16" spans="1:14" ht="15" customHeight="1" thickBot="1">
      <c r="A16" s="410"/>
      <c r="B16" s="65" t="s">
        <v>111</v>
      </c>
      <c r="C16" s="140">
        <v>17.25</v>
      </c>
      <c r="D16" s="241">
        <f>46.514*1.075</f>
        <v>50.00255</v>
      </c>
      <c r="E16" s="422"/>
      <c r="F16" s="467"/>
      <c r="G16" s="131"/>
      <c r="H16" s="132"/>
      <c r="I16" s="476"/>
      <c r="J16" s="458"/>
      <c r="K16" s="85"/>
      <c r="L16" s="173"/>
      <c r="M16" s="84"/>
      <c r="N16" s="124"/>
    </row>
    <row r="17" spans="1:14" ht="15" customHeight="1" thickTop="1">
      <c r="A17" s="409" t="s">
        <v>18</v>
      </c>
      <c r="B17" s="69" t="s">
        <v>95</v>
      </c>
      <c r="C17" s="213">
        <v>3540</v>
      </c>
      <c r="D17" s="234">
        <f>(5.48+3.138+0.093)*1.075</f>
        <v>9.364325</v>
      </c>
      <c r="E17" s="421">
        <v>74</v>
      </c>
      <c r="F17" s="466">
        <v>25.76</v>
      </c>
      <c r="G17" s="133"/>
      <c r="H17" s="134"/>
      <c r="I17" s="475">
        <v>2000</v>
      </c>
      <c r="J17" s="457">
        <v>120.12</v>
      </c>
      <c r="K17" s="76"/>
      <c r="L17" s="172"/>
      <c r="M17" s="83"/>
      <c r="N17" s="118"/>
    </row>
    <row r="18" spans="1:14" ht="15" customHeight="1">
      <c r="A18" s="410"/>
      <c r="B18" s="65" t="s">
        <v>96</v>
      </c>
      <c r="C18" s="110">
        <v>660</v>
      </c>
      <c r="D18" s="241">
        <f>(3.49+0.784+0.093)*1.075</f>
        <v>4.694525</v>
      </c>
      <c r="E18" s="422"/>
      <c r="F18" s="467"/>
      <c r="G18" s="131"/>
      <c r="H18" s="132"/>
      <c r="I18" s="476"/>
      <c r="J18" s="458"/>
      <c r="K18" s="85"/>
      <c r="L18" s="173"/>
      <c r="M18" s="84"/>
      <c r="N18" s="124"/>
    </row>
    <row r="19" spans="1:14" ht="15" customHeight="1" thickBot="1">
      <c r="A19" s="410"/>
      <c r="B19" s="65" t="s">
        <v>111</v>
      </c>
      <c r="C19" s="140">
        <v>17.25</v>
      </c>
      <c r="D19" s="241">
        <f>46.514*1.075</f>
        <v>50.00255</v>
      </c>
      <c r="E19" s="422"/>
      <c r="F19" s="467"/>
      <c r="G19" s="131"/>
      <c r="H19" s="132"/>
      <c r="I19" s="476"/>
      <c r="J19" s="458"/>
      <c r="K19" s="85"/>
      <c r="L19" s="173"/>
      <c r="M19" s="84"/>
      <c r="N19" s="124"/>
    </row>
    <row r="20" spans="1:14" ht="13.5" thickTop="1">
      <c r="A20" s="409" t="s">
        <v>19</v>
      </c>
      <c r="B20" s="69" t="s">
        <v>95</v>
      </c>
      <c r="C20" s="213"/>
      <c r="D20" s="249"/>
      <c r="E20" s="421"/>
      <c r="F20" s="466"/>
      <c r="G20" s="133"/>
      <c r="H20" s="134"/>
      <c r="I20" s="475"/>
      <c r="J20" s="457"/>
      <c r="K20" s="76"/>
      <c r="L20" s="172"/>
      <c r="M20" s="83"/>
      <c r="N20" s="118"/>
    </row>
    <row r="21" spans="1:14" ht="15" customHeight="1">
      <c r="A21" s="410"/>
      <c r="B21" s="65" t="s">
        <v>96</v>
      </c>
      <c r="C21" s="110"/>
      <c r="D21" s="164"/>
      <c r="E21" s="422"/>
      <c r="F21" s="467"/>
      <c r="G21" s="131"/>
      <c r="H21" s="132"/>
      <c r="I21" s="476"/>
      <c r="J21" s="458"/>
      <c r="K21" s="85"/>
      <c r="L21" s="173"/>
      <c r="M21" s="84"/>
      <c r="N21" s="124"/>
    </row>
    <row r="22" spans="1:14" ht="15" customHeight="1" thickBot="1">
      <c r="A22" s="410"/>
      <c r="B22" s="65" t="s">
        <v>111</v>
      </c>
      <c r="C22" s="140"/>
      <c r="D22" s="165"/>
      <c r="E22" s="422"/>
      <c r="F22" s="467"/>
      <c r="G22" s="131"/>
      <c r="H22" s="132"/>
      <c r="I22" s="476"/>
      <c r="J22" s="458"/>
      <c r="K22" s="85"/>
      <c r="L22" s="173"/>
      <c r="M22" s="84"/>
      <c r="N22" s="124"/>
    </row>
    <row r="23" spans="1:14" ht="13.5" thickTop="1">
      <c r="A23" s="409" t="s">
        <v>20</v>
      </c>
      <c r="B23" s="69" t="s">
        <v>95</v>
      </c>
      <c r="C23" s="87"/>
      <c r="D23" s="249"/>
      <c r="E23" s="421"/>
      <c r="F23" s="466"/>
      <c r="G23" s="133"/>
      <c r="H23" s="134"/>
      <c r="I23" s="83"/>
      <c r="J23" s="118"/>
      <c r="K23" s="76"/>
      <c r="L23" s="172"/>
      <c r="M23" s="83"/>
      <c r="N23" s="118"/>
    </row>
    <row r="24" spans="1:14" ht="15" customHeight="1">
      <c r="A24" s="410"/>
      <c r="B24" s="65" t="s">
        <v>96</v>
      </c>
      <c r="C24" s="110"/>
      <c r="D24" s="164"/>
      <c r="E24" s="422"/>
      <c r="F24" s="467"/>
      <c r="G24" s="131"/>
      <c r="H24" s="132"/>
      <c r="I24" s="84"/>
      <c r="J24" s="124"/>
      <c r="K24" s="85"/>
      <c r="L24" s="173"/>
      <c r="M24" s="84"/>
      <c r="N24" s="124"/>
    </row>
    <row r="25" spans="1:14" ht="15" customHeight="1" thickBot="1">
      <c r="A25" s="410"/>
      <c r="B25" s="65" t="s">
        <v>111</v>
      </c>
      <c r="C25" s="140"/>
      <c r="D25" s="165"/>
      <c r="E25" s="422"/>
      <c r="F25" s="467"/>
      <c r="G25" s="131"/>
      <c r="H25" s="132"/>
      <c r="I25" s="84"/>
      <c r="J25" s="124"/>
      <c r="K25" s="85"/>
      <c r="L25" s="173"/>
      <c r="M25" s="84"/>
      <c r="N25" s="124"/>
    </row>
    <row r="26" spans="1:14" ht="15" customHeight="1" thickTop="1">
      <c r="A26" s="409" t="s">
        <v>69</v>
      </c>
      <c r="B26" s="69" t="s">
        <v>95</v>
      </c>
      <c r="C26" s="87"/>
      <c r="D26" s="249"/>
      <c r="E26" s="421"/>
      <c r="F26" s="466"/>
      <c r="G26" s="133"/>
      <c r="H26" s="134"/>
      <c r="I26" s="83"/>
      <c r="J26" s="118"/>
      <c r="K26" s="76"/>
      <c r="L26" s="172"/>
      <c r="M26" s="83"/>
      <c r="N26" s="118"/>
    </row>
    <row r="27" spans="1:14" ht="15.75" customHeight="1">
      <c r="A27" s="410"/>
      <c r="B27" s="65" t="s">
        <v>96</v>
      </c>
      <c r="C27" s="110"/>
      <c r="D27" s="164"/>
      <c r="E27" s="422"/>
      <c r="F27" s="467"/>
      <c r="G27" s="131"/>
      <c r="H27" s="132"/>
      <c r="I27" s="84"/>
      <c r="J27" s="124"/>
      <c r="K27" s="85"/>
      <c r="L27" s="173"/>
      <c r="M27" s="84"/>
      <c r="N27" s="124"/>
    </row>
    <row r="28" spans="1:14" ht="16.5" customHeight="1" thickBot="1">
      <c r="A28" s="410"/>
      <c r="B28" s="65" t="s">
        <v>111</v>
      </c>
      <c r="C28" s="140"/>
      <c r="D28" s="165"/>
      <c r="E28" s="422"/>
      <c r="F28" s="467"/>
      <c r="G28" s="131"/>
      <c r="H28" s="132"/>
      <c r="I28" s="84"/>
      <c r="J28" s="124"/>
      <c r="K28" s="85"/>
      <c r="L28" s="173"/>
      <c r="M28" s="84"/>
      <c r="N28" s="124"/>
    </row>
    <row r="29" spans="1:14" ht="13.5" thickTop="1">
      <c r="A29" s="409" t="s">
        <v>70</v>
      </c>
      <c r="B29" s="69" t="s">
        <v>95</v>
      </c>
      <c r="C29" s="87"/>
      <c r="D29" s="249"/>
      <c r="E29" s="421"/>
      <c r="F29" s="407"/>
      <c r="G29" s="148"/>
      <c r="H29" s="206"/>
      <c r="I29" s="76"/>
      <c r="J29" s="118"/>
      <c r="K29" s="76"/>
      <c r="L29" s="172"/>
      <c r="M29" s="83"/>
      <c r="N29" s="118"/>
    </row>
    <row r="30" spans="1:14" ht="15" customHeight="1">
      <c r="A30" s="410"/>
      <c r="B30" s="65" t="s">
        <v>96</v>
      </c>
      <c r="C30" s="110"/>
      <c r="D30" s="164"/>
      <c r="E30" s="422"/>
      <c r="F30" s="408"/>
      <c r="G30" s="149"/>
      <c r="H30" s="207"/>
      <c r="I30" s="85"/>
      <c r="J30" s="124"/>
      <c r="K30" s="85"/>
      <c r="L30" s="173"/>
      <c r="M30" s="84"/>
      <c r="N30" s="124"/>
    </row>
    <row r="31" spans="1:14" ht="15" customHeight="1" thickBot="1">
      <c r="A31" s="410"/>
      <c r="B31" s="65" t="s">
        <v>111</v>
      </c>
      <c r="C31" s="140"/>
      <c r="D31" s="165"/>
      <c r="E31" s="422"/>
      <c r="F31" s="408"/>
      <c r="G31" s="149"/>
      <c r="H31" s="208"/>
      <c r="I31" s="85"/>
      <c r="J31" s="124"/>
      <c r="K31" s="85"/>
      <c r="L31" s="173"/>
      <c r="M31" s="84"/>
      <c r="N31" s="124"/>
    </row>
    <row r="32" spans="1:14" ht="13.5" thickTop="1">
      <c r="A32" s="409" t="s">
        <v>22</v>
      </c>
      <c r="B32" s="69" t="s">
        <v>95</v>
      </c>
      <c r="C32" s="87"/>
      <c r="D32" s="249"/>
      <c r="E32" s="421"/>
      <c r="F32" s="407"/>
      <c r="G32" s="459"/>
      <c r="H32" s="458"/>
      <c r="I32" s="459"/>
      <c r="J32" s="457"/>
      <c r="K32" s="333"/>
      <c r="L32" s="407"/>
      <c r="M32" s="459"/>
      <c r="N32" s="457"/>
    </row>
    <row r="33" spans="1:14" ht="15" customHeight="1">
      <c r="A33" s="410"/>
      <c r="B33" s="65" t="s">
        <v>96</v>
      </c>
      <c r="C33" s="110"/>
      <c r="D33" s="164"/>
      <c r="E33" s="422"/>
      <c r="F33" s="408"/>
      <c r="G33" s="460"/>
      <c r="H33" s="458"/>
      <c r="I33" s="460"/>
      <c r="J33" s="458"/>
      <c r="K33" s="295"/>
      <c r="L33" s="408"/>
      <c r="M33" s="460"/>
      <c r="N33" s="458"/>
    </row>
    <row r="34" spans="1:14" ht="15" customHeight="1" thickBot="1">
      <c r="A34" s="410"/>
      <c r="B34" s="65" t="s">
        <v>111</v>
      </c>
      <c r="C34" s="140"/>
      <c r="D34" s="165"/>
      <c r="E34" s="422"/>
      <c r="F34" s="408"/>
      <c r="G34" s="460"/>
      <c r="H34" s="458"/>
      <c r="I34" s="460"/>
      <c r="J34" s="458"/>
      <c r="K34" s="295"/>
      <c r="L34" s="408"/>
      <c r="M34" s="460"/>
      <c r="N34" s="458"/>
    </row>
    <row r="35" spans="1:14" ht="13.5" thickTop="1">
      <c r="A35" s="409" t="s">
        <v>23</v>
      </c>
      <c r="B35" s="69" t="s">
        <v>95</v>
      </c>
      <c r="C35" s="87"/>
      <c r="D35" s="20"/>
      <c r="E35" s="421"/>
      <c r="F35" s="407"/>
      <c r="G35" s="459"/>
      <c r="H35" s="457"/>
      <c r="I35" s="479"/>
      <c r="J35" s="457"/>
      <c r="K35" s="333"/>
      <c r="L35" s="407"/>
      <c r="M35" s="459"/>
      <c r="N35" s="457"/>
    </row>
    <row r="36" spans="1:14" ht="15" customHeight="1">
      <c r="A36" s="410"/>
      <c r="B36" s="65" t="s">
        <v>96</v>
      </c>
      <c r="C36" s="110"/>
      <c r="D36" s="24"/>
      <c r="E36" s="422"/>
      <c r="F36" s="408"/>
      <c r="G36" s="460"/>
      <c r="H36" s="458"/>
      <c r="I36" s="480"/>
      <c r="J36" s="458"/>
      <c r="K36" s="295"/>
      <c r="L36" s="408"/>
      <c r="M36" s="460"/>
      <c r="N36" s="458"/>
    </row>
    <row r="37" spans="1:14" ht="15" customHeight="1" thickBot="1">
      <c r="A37" s="410"/>
      <c r="B37" s="65" t="s">
        <v>111</v>
      </c>
      <c r="C37" s="140"/>
      <c r="D37" s="24"/>
      <c r="E37" s="422"/>
      <c r="F37" s="408"/>
      <c r="G37" s="460"/>
      <c r="H37" s="458"/>
      <c r="I37" s="480"/>
      <c r="J37" s="458"/>
      <c r="K37" s="295"/>
      <c r="L37" s="408"/>
      <c r="M37" s="460"/>
      <c r="N37" s="458"/>
    </row>
    <row r="38" spans="1:14" ht="13.5" thickTop="1">
      <c r="A38" s="409" t="s">
        <v>24</v>
      </c>
      <c r="B38" s="166" t="s">
        <v>95</v>
      </c>
      <c r="C38" s="77"/>
      <c r="D38" s="20"/>
      <c r="E38" s="421"/>
      <c r="F38" s="407"/>
      <c r="G38" s="459"/>
      <c r="H38" s="457"/>
      <c r="I38" s="454"/>
      <c r="J38" s="455"/>
      <c r="K38" s="333"/>
      <c r="L38" s="407"/>
      <c r="M38" s="459"/>
      <c r="N38" s="457"/>
    </row>
    <row r="39" spans="1:14" ht="15" customHeight="1">
      <c r="A39" s="410"/>
      <c r="B39" s="167" t="s">
        <v>96</v>
      </c>
      <c r="C39" s="78"/>
      <c r="D39" s="24"/>
      <c r="E39" s="422"/>
      <c r="F39" s="408"/>
      <c r="G39" s="460"/>
      <c r="H39" s="458"/>
      <c r="I39" s="454"/>
      <c r="J39" s="455"/>
      <c r="K39" s="295"/>
      <c r="L39" s="408"/>
      <c r="M39" s="460"/>
      <c r="N39" s="458"/>
    </row>
    <row r="40" spans="1:14" ht="15" customHeight="1" thickBot="1">
      <c r="A40" s="410"/>
      <c r="B40" s="167" t="s">
        <v>111</v>
      </c>
      <c r="C40" s="165"/>
      <c r="D40" s="24"/>
      <c r="E40" s="422"/>
      <c r="F40" s="408"/>
      <c r="G40" s="460"/>
      <c r="H40" s="458"/>
      <c r="I40" s="454"/>
      <c r="J40" s="455"/>
      <c r="K40" s="295"/>
      <c r="L40" s="408"/>
      <c r="M40" s="460"/>
      <c r="N40" s="458"/>
    </row>
    <row r="41" spans="1:14" ht="13.5" thickTop="1">
      <c r="A41" s="409" t="s">
        <v>25</v>
      </c>
      <c r="B41" s="69" t="s">
        <v>95</v>
      </c>
      <c r="C41" s="110"/>
      <c r="D41" s="20"/>
      <c r="E41" s="333"/>
      <c r="F41" s="407"/>
      <c r="G41" s="459"/>
      <c r="H41" s="457"/>
      <c r="I41" s="434"/>
      <c r="J41" s="456"/>
      <c r="K41" s="333"/>
      <c r="L41" s="407"/>
      <c r="M41" s="459"/>
      <c r="N41" s="457"/>
    </row>
    <row r="42" spans="1:14" ht="12.75">
      <c r="A42" s="410"/>
      <c r="B42" s="65" t="s">
        <v>96</v>
      </c>
      <c r="C42" s="110"/>
      <c r="D42" s="24"/>
      <c r="E42" s="295"/>
      <c r="F42" s="408"/>
      <c r="G42" s="460"/>
      <c r="H42" s="458"/>
      <c r="I42" s="434"/>
      <c r="J42" s="456"/>
      <c r="K42" s="295"/>
      <c r="L42" s="408"/>
      <c r="M42" s="460"/>
      <c r="N42" s="458"/>
    </row>
    <row r="43" spans="1:15" ht="13.5" thickBot="1">
      <c r="A43" s="410"/>
      <c r="B43" s="65" t="s">
        <v>111</v>
      </c>
      <c r="C43" s="164"/>
      <c r="D43" s="24"/>
      <c r="E43" s="295"/>
      <c r="F43" s="408"/>
      <c r="G43" s="460"/>
      <c r="H43" s="458"/>
      <c r="I43" s="434"/>
      <c r="J43" s="456"/>
      <c r="K43" s="295"/>
      <c r="L43" s="408"/>
      <c r="M43" s="460"/>
      <c r="N43" s="458"/>
      <c r="O43" s="174"/>
    </row>
    <row r="44" spans="1:15" ht="13.5" customHeight="1" thickTop="1">
      <c r="A44" s="461" t="s">
        <v>26</v>
      </c>
      <c r="B44" s="178" t="s">
        <v>95</v>
      </c>
      <c r="C44" s="77"/>
      <c r="D44" s="20"/>
      <c r="E44" s="464"/>
      <c r="F44" s="465"/>
      <c r="G44" s="465"/>
      <c r="H44" s="465"/>
      <c r="I44" s="478"/>
      <c r="J44" s="478"/>
      <c r="K44" s="481"/>
      <c r="L44" s="407"/>
      <c r="M44" s="459"/>
      <c r="N44" s="457"/>
      <c r="O44" s="174"/>
    </row>
    <row r="45" spans="1:15" ht="13.5" customHeight="1">
      <c r="A45" s="462"/>
      <c r="B45" s="179" t="s">
        <v>96</v>
      </c>
      <c r="C45" s="78"/>
      <c r="D45" s="24"/>
      <c r="E45" s="464"/>
      <c r="F45" s="465"/>
      <c r="G45" s="465"/>
      <c r="H45" s="465"/>
      <c r="I45" s="478"/>
      <c r="J45" s="478"/>
      <c r="K45" s="482"/>
      <c r="L45" s="408"/>
      <c r="M45" s="460"/>
      <c r="N45" s="458"/>
      <c r="O45" s="174"/>
    </row>
    <row r="46" spans="1:15" ht="13.5" customHeight="1" thickBot="1">
      <c r="A46" s="463"/>
      <c r="B46" s="180" t="s">
        <v>111</v>
      </c>
      <c r="C46" s="165"/>
      <c r="D46" s="24"/>
      <c r="E46" s="464"/>
      <c r="F46" s="465"/>
      <c r="G46" s="465"/>
      <c r="H46" s="465"/>
      <c r="I46" s="478"/>
      <c r="J46" s="478"/>
      <c r="K46" s="483"/>
      <c r="L46" s="484"/>
      <c r="M46" s="485"/>
      <c r="N46" s="486"/>
      <c r="O46" s="174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74"/>
    </row>
    <row r="48" spans="1:14" s="37" customFormat="1" ht="13.5" customHeight="1">
      <c r="A48" s="314" t="s">
        <v>32</v>
      </c>
      <c r="B48" s="314"/>
      <c r="C48" s="314"/>
      <c r="D48" s="314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4" t="s">
        <v>35</v>
      </c>
      <c r="C50" s="314"/>
      <c r="D50" s="314"/>
      <c r="E50" s="315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4" t="s">
        <v>34</v>
      </c>
      <c r="C51" s="314"/>
      <c r="D51" s="314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100">
    <mergeCell ref="K44:K46"/>
    <mergeCell ref="L44:L46"/>
    <mergeCell ref="M44:M46"/>
    <mergeCell ref="N44:N46"/>
    <mergeCell ref="I17:I19"/>
    <mergeCell ref="J17:J19"/>
    <mergeCell ref="F32:F34"/>
    <mergeCell ref="F35:F37"/>
    <mergeCell ref="G35:G37"/>
    <mergeCell ref="H35:H37"/>
    <mergeCell ref="I35:I37"/>
    <mergeCell ref="J35:J37"/>
    <mergeCell ref="I20:I22"/>
    <mergeCell ref="J20:J22"/>
    <mergeCell ref="F38:F40"/>
    <mergeCell ref="J44:J46"/>
    <mergeCell ref="G38:G40"/>
    <mergeCell ref="H38:H40"/>
    <mergeCell ref="M41:M43"/>
    <mergeCell ref="N41:N43"/>
    <mergeCell ref="B9:C10"/>
    <mergeCell ref="G44:G46"/>
    <mergeCell ref="H44:H46"/>
    <mergeCell ref="I44:I46"/>
    <mergeCell ref="G41:G43"/>
    <mergeCell ref="H41:H43"/>
    <mergeCell ref="I9:J9"/>
    <mergeCell ref="M32:M34"/>
    <mergeCell ref="A20:A22"/>
    <mergeCell ref="E20:E22"/>
    <mergeCell ref="F20:F22"/>
    <mergeCell ref="N32:N34"/>
    <mergeCell ref="G32:G34"/>
    <mergeCell ref="H32:H34"/>
    <mergeCell ref="I32:I34"/>
    <mergeCell ref="J32:J34"/>
    <mergeCell ref="K32:K34"/>
    <mergeCell ref="L32:L34"/>
    <mergeCell ref="E11:E13"/>
    <mergeCell ref="F11:F13"/>
    <mergeCell ref="E14:E16"/>
    <mergeCell ref="A17:A19"/>
    <mergeCell ref="E17:E19"/>
    <mergeCell ref="F17:F19"/>
    <mergeCell ref="M9:N9"/>
    <mergeCell ref="A48:D48"/>
    <mergeCell ref="F14:F16"/>
    <mergeCell ref="F29:F31"/>
    <mergeCell ref="I11:I13"/>
    <mergeCell ref="J11:J13"/>
    <mergeCell ref="I14:I16"/>
    <mergeCell ref="J14:J16"/>
    <mergeCell ref="A14:A16"/>
    <mergeCell ref="A11:A13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A29:A31"/>
    <mergeCell ref="A32:A34"/>
    <mergeCell ref="B51:D51"/>
    <mergeCell ref="E29:E31"/>
    <mergeCell ref="E32:E34"/>
    <mergeCell ref="A35:A37"/>
    <mergeCell ref="E35:E37"/>
    <mergeCell ref="B50:E50"/>
    <mergeCell ref="A38:A40"/>
    <mergeCell ref="E38:E40"/>
    <mergeCell ref="A23:A25"/>
    <mergeCell ref="E23:E25"/>
    <mergeCell ref="F23:F25"/>
    <mergeCell ref="A26:A28"/>
    <mergeCell ref="E26:E28"/>
    <mergeCell ref="F26:F28"/>
    <mergeCell ref="A41:A43"/>
    <mergeCell ref="E41:E43"/>
    <mergeCell ref="F41:F43"/>
    <mergeCell ref="A44:A46"/>
    <mergeCell ref="E44:E46"/>
    <mergeCell ref="F44:F46"/>
    <mergeCell ref="N35:N37"/>
    <mergeCell ref="K38:K40"/>
    <mergeCell ref="L38:L40"/>
    <mergeCell ref="M38:M40"/>
    <mergeCell ref="N38:N40"/>
    <mergeCell ref="K35:K37"/>
    <mergeCell ref="L35:L37"/>
    <mergeCell ref="M35:M37"/>
    <mergeCell ref="K41:K43"/>
    <mergeCell ref="L41:L43"/>
    <mergeCell ref="I38:I40"/>
    <mergeCell ref="I41:I43"/>
    <mergeCell ref="J38:J40"/>
    <mergeCell ref="J41:J43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I34" sqref="I34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8" max="8" width="17.14062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42" t="s">
        <v>29</v>
      </c>
      <c r="J1" s="442"/>
      <c r="K1" s="442"/>
      <c r="L1" s="28"/>
      <c r="M1" s="28"/>
      <c r="N1" s="28"/>
    </row>
    <row r="2" spans="1:14" s="34" customFormat="1" ht="15">
      <c r="A2" s="27" t="s">
        <v>1</v>
      </c>
      <c r="B2" s="27" t="s">
        <v>57</v>
      </c>
      <c r="C2" s="27"/>
      <c r="D2" s="27"/>
      <c r="E2" s="27"/>
      <c r="F2" s="27"/>
      <c r="G2" s="28"/>
      <c r="H2" s="28"/>
      <c r="I2" s="442" t="s">
        <v>2</v>
      </c>
      <c r="J2" s="442"/>
      <c r="K2" s="442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42" t="s">
        <v>3</v>
      </c>
      <c r="J3" s="442"/>
      <c r="K3" s="442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7" t="s">
        <v>6</v>
      </c>
      <c r="B8" s="316" t="s">
        <v>7</v>
      </c>
      <c r="C8" s="317"/>
      <c r="D8" s="318"/>
      <c r="E8" s="316" t="s">
        <v>11</v>
      </c>
      <c r="F8" s="318"/>
      <c r="G8" s="331" t="s">
        <v>15</v>
      </c>
      <c r="H8" s="332"/>
      <c r="I8" s="332"/>
      <c r="J8" s="332"/>
      <c r="K8" s="332"/>
      <c r="L8" s="332"/>
      <c r="M8" s="332"/>
      <c r="N8" s="304"/>
    </row>
    <row r="9" spans="1:14" ht="13.5" thickTop="1">
      <c r="A9" s="308"/>
      <c r="B9" s="293" t="s">
        <v>8</v>
      </c>
      <c r="C9" s="320"/>
      <c r="D9" s="305" t="s">
        <v>9</v>
      </c>
      <c r="E9" s="310" t="s">
        <v>10</v>
      </c>
      <c r="F9" s="305" t="s">
        <v>9</v>
      </c>
      <c r="G9" s="321" t="s">
        <v>27</v>
      </c>
      <c r="H9" s="322"/>
      <c r="I9" s="321" t="s">
        <v>28</v>
      </c>
      <c r="J9" s="322"/>
      <c r="K9" s="321" t="s">
        <v>13</v>
      </c>
      <c r="L9" s="322"/>
      <c r="M9" s="321" t="s">
        <v>14</v>
      </c>
      <c r="N9" s="322"/>
    </row>
    <row r="10" spans="1:14" ht="15" thickBot="1">
      <c r="A10" s="309"/>
      <c r="B10" s="424"/>
      <c r="C10" s="297"/>
      <c r="D10" s="312"/>
      <c r="E10" s="311"/>
      <c r="F10" s="312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1" t="s">
        <v>16</v>
      </c>
      <c r="B11" s="96" t="s">
        <v>95</v>
      </c>
      <c r="C11" s="87">
        <v>2202</v>
      </c>
      <c r="D11" s="242">
        <f>(4.98+2.745+0.093)*1.075</f>
        <v>8.40435</v>
      </c>
      <c r="E11" s="310">
        <v>15</v>
      </c>
      <c r="F11" s="305">
        <v>25.76</v>
      </c>
      <c r="G11" s="319">
        <f>45.5*84</f>
        <v>3822</v>
      </c>
      <c r="H11" s="450">
        <v>13.65</v>
      </c>
      <c r="I11" s="7"/>
      <c r="J11" s="8"/>
      <c r="K11" s="7"/>
      <c r="L11" s="8"/>
      <c r="M11" s="7"/>
      <c r="N11" s="8"/>
    </row>
    <row r="12" spans="1:14" ht="15" customHeight="1" thickBot="1">
      <c r="A12" s="419"/>
      <c r="B12" s="98" t="s">
        <v>114</v>
      </c>
      <c r="C12" s="110">
        <v>17.25</v>
      </c>
      <c r="D12" s="245">
        <f>(46.514*1.075)</f>
        <v>50.00255</v>
      </c>
      <c r="E12" s="416"/>
      <c r="F12" s="336"/>
      <c r="G12" s="342"/>
      <c r="H12" s="451"/>
      <c r="I12" s="7"/>
      <c r="J12" s="8"/>
      <c r="K12" s="7"/>
      <c r="L12" s="8"/>
      <c r="M12" s="7"/>
      <c r="N12" s="8"/>
    </row>
    <row r="13" spans="1:14" ht="15" customHeight="1" thickTop="1">
      <c r="A13" s="409" t="s">
        <v>17</v>
      </c>
      <c r="B13" s="100" t="s">
        <v>95</v>
      </c>
      <c r="C13" s="214">
        <v>853</v>
      </c>
      <c r="D13" s="242">
        <f>(4.98+2.745+0.093)*1.075</f>
        <v>8.40435</v>
      </c>
      <c r="E13" s="421">
        <v>19</v>
      </c>
      <c r="F13" s="436">
        <v>25.76</v>
      </c>
      <c r="G13" s="341">
        <f>45.5*84</f>
        <v>3822</v>
      </c>
      <c r="H13" s="450">
        <v>13.65</v>
      </c>
      <c r="I13" s="14"/>
      <c r="J13" s="15"/>
      <c r="K13" s="14"/>
      <c r="L13" s="15"/>
      <c r="M13" s="14"/>
      <c r="N13" s="15"/>
    </row>
    <row r="14" spans="1:14" ht="13.5" thickBot="1">
      <c r="A14" s="419"/>
      <c r="B14" s="100" t="s">
        <v>96</v>
      </c>
      <c r="C14" s="108">
        <v>17.25</v>
      </c>
      <c r="D14" s="245">
        <f>(46.514*1.075)</f>
        <v>50.00255</v>
      </c>
      <c r="E14" s="416"/>
      <c r="F14" s="437"/>
      <c r="G14" s="342"/>
      <c r="H14" s="451"/>
      <c r="I14" s="21"/>
      <c r="J14" s="22"/>
      <c r="K14" s="21"/>
      <c r="L14" s="22"/>
      <c r="M14" s="21"/>
      <c r="N14" s="22"/>
    </row>
    <row r="15" spans="1:14" ht="15" customHeight="1" thickTop="1">
      <c r="A15" s="409" t="s">
        <v>18</v>
      </c>
      <c r="B15" s="102" t="s">
        <v>95</v>
      </c>
      <c r="C15" s="214">
        <v>1117</v>
      </c>
      <c r="D15" s="242">
        <f>(4.98+2.745+0.093)*1.075</f>
        <v>8.40435</v>
      </c>
      <c r="E15" s="421">
        <v>21</v>
      </c>
      <c r="F15" s="436">
        <v>25.76</v>
      </c>
      <c r="G15" s="341">
        <f>45.5*84</f>
        <v>3822</v>
      </c>
      <c r="H15" s="450">
        <v>13.65</v>
      </c>
      <c r="I15" s="14"/>
      <c r="J15" s="15"/>
      <c r="K15" s="14"/>
      <c r="L15" s="15"/>
      <c r="M15" s="14"/>
      <c r="N15" s="15"/>
    </row>
    <row r="16" spans="1:14" ht="13.5" thickBot="1">
      <c r="A16" s="419"/>
      <c r="B16" s="98" t="s">
        <v>96</v>
      </c>
      <c r="C16" s="108">
        <v>17.25</v>
      </c>
      <c r="D16" s="245">
        <f>(46.514*1.075)</f>
        <v>50.00255</v>
      </c>
      <c r="E16" s="416"/>
      <c r="F16" s="437"/>
      <c r="G16" s="342"/>
      <c r="H16" s="451"/>
      <c r="I16" s="21"/>
      <c r="J16" s="22"/>
      <c r="K16" s="21"/>
      <c r="L16" s="22"/>
      <c r="M16" s="21"/>
      <c r="N16" s="22"/>
    </row>
    <row r="17" spans="1:14" ht="13.5" thickTop="1">
      <c r="A17" s="409" t="s">
        <v>19</v>
      </c>
      <c r="B17" s="102" t="s">
        <v>95</v>
      </c>
      <c r="C17" s="109"/>
      <c r="D17" s="231"/>
      <c r="E17" s="421"/>
      <c r="F17" s="436"/>
      <c r="G17" s="341"/>
      <c r="H17" s="450"/>
      <c r="I17" s="14"/>
      <c r="J17" s="15"/>
      <c r="K17" s="14"/>
      <c r="L17" s="15"/>
      <c r="M17" s="14"/>
      <c r="N17" s="15"/>
    </row>
    <row r="18" spans="1:14" ht="13.5" thickBot="1">
      <c r="A18" s="419"/>
      <c r="B18" s="98" t="s">
        <v>96</v>
      </c>
      <c r="C18" s="108"/>
      <c r="D18" s="232"/>
      <c r="E18" s="416"/>
      <c r="F18" s="437"/>
      <c r="G18" s="342"/>
      <c r="H18" s="451"/>
      <c r="I18" s="21"/>
      <c r="J18" s="22"/>
      <c r="K18" s="21"/>
      <c r="L18" s="22"/>
      <c r="M18" s="21"/>
      <c r="N18" s="22"/>
    </row>
    <row r="19" spans="1:14" ht="13.5" thickTop="1">
      <c r="A19" s="409" t="s">
        <v>20</v>
      </c>
      <c r="B19" s="102" t="s">
        <v>95</v>
      </c>
      <c r="C19" s="214"/>
      <c r="D19" s="231"/>
      <c r="E19" s="421"/>
      <c r="F19" s="436"/>
      <c r="G19" s="341"/>
      <c r="H19" s="450"/>
      <c r="I19" s="14"/>
      <c r="J19" s="15"/>
      <c r="K19" s="14"/>
      <c r="L19" s="15"/>
      <c r="M19" s="14"/>
      <c r="N19" s="15"/>
    </row>
    <row r="20" spans="1:14" ht="13.5" thickBot="1">
      <c r="A20" s="419"/>
      <c r="B20" s="98" t="s">
        <v>96</v>
      </c>
      <c r="C20" s="108"/>
      <c r="D20" s="232"/>
      <c r="E20" s="416"/>
      <c r="F20" s="437"/>
      <c r="G20" s="342"/>
      <c r="H20" s="451"/>
      <c r="I20" s="21"/>
      <c r="J20" s="22"/>
      <c r="K20" s="21"/>
      <c r="L20" s="22"/>
      <c r="M20" s="21"/>
      <c r="N20" s="22"/>
    </row>
    <row r="21" spans="1:14" ht="13.5" thickTop="1">
      <c r="A21" s="409" t="s">
        <v>69</v>
      </c>
      <c r="B21" s="102" t="s">
        <v>95</v>
      </c>
      <c r="C21" s="109"/>
      <c r="D21" s="231"/>
      <c r="E21" s="421"/>
      <c r="F21" s="436"/>
      <c r="G21" s="341"/>
      <c r="H21" s="450"/>
      <c r="I21" s="14"/>
      <c r="J21" s="15"/>
      <c r="K21" s="14"/>
      <c r="L21" s="15"/>
      <c r="M21" s="14"/>
      <c r="N21" s="15"/>
    </row>
    <row r="22" spans="1:14" ht="13.5" thickBot="1">
      <c r="A22" s="419"/>
      <c r="B22" s="98" t="s">
        <v>96</v>
      </c>
      <c r="C22" s="108"/>
      <c r="D22" s="232"/>
      <c r="E22" s="416"/>
      <c r="F22" s="437"/>
      <c r="G22" s="342"/>
      <c r="H22" s="451"/>
      <c r="I22" s="21"/>
      <c r="J22" s="22"/>
      <c r="K22" s="21"/>
      <c r="L22" s="22"/>
      <c r="M22" s="21"/>
      <c r="N22" s="22"/>
    </row>
    <row r="23" spans="1:14" ht="13.5" thickTop="1">
      <c r="A23" s="409" t="s">
        <v>70</v>
      </c>
      <c r="B23" s="102" t="s">
        <v>95</v>
      </c>
      <c r="C23" s="109"/>
      <c r="D23" s="231"/>
      <c r="E23" s="421"/>
      <c r="F23" s="436"/>
      <c r="G23" s="341"/>
      <c r="H23" s="450"/>
      <c r="I23" s="14"/>
      <c r="J23" s="15"/>
      <c r="K23" s="14"/>
      <c r="L23" s="15"/>
      <c r="M23" s="14"/>
      <c r="N23" s="15"/>
    </row>
    <row r="24" spans="1:14" ht="12.75">
      <c r="A24" s="419"/>
      <c r="B24" s="98" t="s">
        <v>96</v>
      </c>
      <c r="C24" s="108"/>
      <c r="D24" s="232"/>
      <c r="E24" s="416"/>
      <c r="F24" s="437"/>
      <c r="G24" s="342"/>
      <c r="H24" s="451"/>
      <c r="I24" s="21"/>
      <c r="J24" s="22"/>
      <c r="K24" s="21"/>
      <c r="L24" s="22"/>
      <c r="M24" s="21"/>
      <c r="N24" s="22"/>
    </row>
    <row r="25" spans="1:14" ht="12.75">
      <c r="A25" s="409" t="s">
        <v>22</v>
      </c>
      <c r="B25" s="102" t="s">
        <v>95</v>
      </c>
      <c r="C25" s="109"/>
      <c r="D25" s="242"/>
      <c r="E25" s="421"/>
      <c r="F25" s="436"/>
      <c r="G25" s="341"/>
      <c r="H25" s="335"/>
      <c r="I25" s="21"/>
      <c r="J25" s="22"/>
      <c r="K25" s="21"/>
      <c r="L25" s="22"/>
      <c r="M25" s="21"/>
      <c r="N25" s="22"/>
    </row>
    <row r="26" spans="1:14" ht="12.75">
      <c r="A26" s="419"/>
      <c r="B26" s="98" t="s">
        <v>96</v>
      </c>
      <c r="C26" s="108"/>
      <c r="D26" s="245"/>
      <c r="E26" s="416"/>
      <c r="F26" s="437"/>
      <c r="G26" s="342"/>
      <c r="H26" s="336"/>
      <c r="I26" s="4"/>
      <c r="J26" s="5"/>
      <c r="K26" s="4"/>
      <c r="L26" s="5"/>
      <c r="M26" s="4"/>
      <c r="N26" s="5"/>
    </row>
    <row r="27" spans="1:14" ht="12.75">
      <c r="A27" s="409" t="s">
        <v>23</v>
      </c>
      <c r="B27" s="102" t="s">
        <v>95</v>
      </c>
      <c r="C27" s="109"/>
      <c r="D27" s="242"/>
      <c r="E27" s="421"/>
      <c r="F27" s="436"/>
      <c r="G27" s="341"/>
      <c r="H27" s="335"/>
      <c r="I27" s="4"/>
      <c r="J27" s="5"/>
      <c r="K27" s="4"/>
      <c r="L27" s="5"/>
      <c r="M27" s="4"/>
      <c r="N27" s="5"/>
    </row>
    <row r="28" spans="1:14" ht="12.75">
      <c r="A28" s="419"/>
      <c r="B28" s="98" t="s">
        <v>96</v>
      </c>
      <c r="C28" s="108"/>
      <c r="D28" s="245"/>
      <c r="E28" s="416"/>
      <c r="F28" s="437"/>
      <c r="G28" s="342"/>
      <c r="H28" s="336"/>
      <c r="I28" s="4"/>
      <c r="J28" s="5"/>
      <c r="K28" s="4"/>
      <c r="L28" s="5"/>
      <c r="M28" s="4"/>
      <c r="N28" s="5"/>
    </row>
    <row r="29" spans="1:14" ht="12.75">
      <c r="A29" s="409" t="s">
        <v>24</v>
      </c>
      <c r="B29" s="102" t="s">
        <v>95</v>
      </c>
      <c r="C29" s="109"/>
      <c r="D29" s="242"/>
      <c r="E29" s="421"/>
      <c r="F29" s="436"/>
      <c r="G29" s="341"/>
      <c r="H29" s="335"/>
      <c r="I29" s="4"/>
      <c r="J29" s="5"/>
      <c r="K29" s="4"/>
      <c r="L29" s="5"/>
      <c r="M29" s="4"/>
      <c r="N29" s="5"/>
    </row>
    <row r="30" spans="1:14" ht="12.75">
      <c r="A30" s="419"/>
      <c r="B30" s="98" t="s">
        <v>96</v>
      </c>
      <c r="C30" s="108"/>
      <c r="D30" s="245"/>
      <c r="E30" s="416"/>
      <c r="F30" s="437"/>
      <c r="G30" s="342"/>
      <c r="H30" s="336"/>
      <c r="I30" s="4"/>
      <c r="J30" s="5"/>
      <c r="K30" s="4"/>
      <c r="L30" s="5"/>
      <c r="M30" s="4"/>
      <c r="N30" s="5"/>
    </row>
    <row r="31" spans="1:14" ht="12.75">
      <c r="A31" s="409" t="s">
        <v>25</v>
      </c>
      <c r="B31" s="102" t="s">
        <v>95</v>
      </c>
      <c r="C31" s="109"/>
      <c r="D31" s="242"/>
      <c r="E31" s="421"/>
      <c r="F31" s="436"/>
      <c r="G31" s="341"/>
      <c r="H31" s="335"/>
      <c r="I31" s="4"/>
      <c r="J31" s="5"/>
      <c r="K31" s="4"/>
      <c r="L31" s="5"/>
      <c r="M31" s="4"/>
      <c r="N31" s="5"/>
    </row>
    <row r="32" spans="1:14" ht="12.75">
      <c r="A32" s="419"/>
      <c r="B32" s="98" t="s">
        <v>96</v>
      </c>
      <c r="C32" s="108"/>
      <c r="D32" s="245"/>
      <c r="E32" s="416"/>
      <c r="F32" s="437"/>
      <c r="G32" s="342"/>
      <c r="H32" s="336"/>
      <c r="I32" s="4"/>
      <c r="J32" s="5"/>
      <c r="K32" s="4"/>
      <c r="L32" s="5"/>
      <c r="M32" s="4"/>
      <c r="N32" s="5"/>
    </row>
    <row r="33" spans="1:14" ht="12.75">
      <c r="A33" s="409" t="s">
        <v>26</v>
      </c>
      <c r="B33" s="102" t="s">
        <v>95</v>
      </c>
      <c r="C33" s="109"/>
      <c r="D33" s="242"/>
      <c r="E33" s="421"/>
      <c r="F33" s="436"/>
      <c r="G33" s="341"/>
      <c r="H33" s="335"/>
      <c r="I33" s="14"/>
      <c r="J33" s="15"/>
      <c r="K33" s="14"/>
      <c r="L33" s="15"/>
      <c r="M33" s="14"/>
      <c r="N33" s="15"/>
    </row>
    <row r="34" spans="1:14" ht="13.5" thickBot="1">
      <c r="A34" s="449"/>
      <c r="B34" s="104" t="s">
        <v>96</v>
      </c>
      <c r="C34" s="108"/>
      <c r="D34" s="245"/>
      <c r="E34" s="311"/>
      <c r="F34" s="487"/>
      <c r="G34" s="298"/>
      <c r="H34" s="31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14" t="s">
        <v>32</v>
      </c>
      <c r="B36" s="314"/>
      <c r="C36" s="314"/>
      <c r="D36" s="315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14" t="s">
        <v>35</v>
      </c>
      <c r="C38" s="314"/>
      <c r="D38" s="314"/>
      <c r="E38" s="315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14" t="s">
        <v>34</v>
      </c>
      <c r="C39" s="314"/>
      <c r="D39" s="314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9">
    <mergeCell ref="B9:C10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  <mergeCell ref="G31:G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H23:H24"/>
    <mergeCell ref="A23:A24"/>
    <mergeCell ref="E23:E24"/>
    <mergeCell ref="F23:F24"/>
    <mergeCell ref="G23:G24"/>
    <mergeCell ref="H15:H16"/>
    <mergeCell ref="A15:A16"/>
    <mergeCell ref="E15:E16"/>
    <mergeCell ref="F15:F16"/>
    <mergeCell ref="G15:G16"/>
    <mergeCell ref="I1:K1"/>
    <mergeCell ref="I2:K2"/>
    <mergeCell ref="I3:K3"/>
    <mergeCell ref="K9:L9"/>
    <mergeCell ref="F11:F12"/>
    <mergeCell ref="G11:G12"/>
    <mergeCell ref="H11:H12"/>
    <mergeCell ref="H13:H14"/>
    <mergeCell ref="G13:G14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H17:H18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A17:A18"/>
    <mergeCell ref="E17:E18"/>
    <mergeCell ref="F17:F18"/>
    <mergeCell ref="G17:G18"/>
    <mergeCell ref="H19:H20"/>
    <mergeCell ref="A19:A20"/>
    <mergeCell ref="E19:E20"/>
    <mergeCell ref="F19:F20"/>
    <mergeCell ref="G19:G20"/>
    <mergeCell ref="H21:H22"/>
    <mergeCell ref="A21:A22"/>
    <mergeCell ref="E21:E22"/>
    <mergeCell ref="F21:F22"/>
    <mergeCell ref="G21:G22"/>
    <mergeCell ref="E27:E28"/>
    <mergeCell ref="H29:H30"/>
    <mergeCell ref="A29:A30"/>
    <mergeCell ref="E29:E30"/>
    <mergeCell ref="F29:F30"/>
    <mergeCell ref="G29:G30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G31" sqref="G31:G34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6.28125" style="0" customWidth="1"/>
    <col min="8" max="8" width="7.4218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42" t="s">
        <v>29</v>
      </c>
      <c r="J1" s="442"/>
      <c r="K1" s="442"/>
      <c r="L1" s="38">
        <v>1035</v>
      </c>
      <c r="M1" s="28"/>
      <c r="N1" s="28"/>
    </row>
    <row r="2" spans="1:14" s="34" customFormat="1" ht="15">
      <c r="A2" s="27" t="s">
        <v>1</v>
      </c>
      <c r="B2" s="27" t="s">
        <v>54</v>
      </c>
      <c r="C2" s="27"/>
      <c r="D2" s="28"/>
      <c r="E2" s="28">
        <v>51975</v>
      </c>
      <c r="F2" s="28"/>
      <c r="G2" s="28"/>
      <c r="H2" s="28"/>
      <c r="I2" s="442" t="s">
        <v>2</v>
      </c>
      <c r="J2" s="442"/>
      <c r="K2" s="442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2" t="s">
        <v>3</v>
      </c>
      <c r="J3" s="442"/>
      <c r="K3" s="442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7" t="s">
        <v>6</v>
      </c>
      <c r="B8" s="316" t="s">
        <v>7</v>
      </c>
      <c r="C8" s="317"/>
      <c r="D8" s="318"/>
      <c r="E8" s="316" t="s">
        <v>11</v>
      </c>
      <c r="F8" s="318"/>
      <c r="G8" s="331" t="s">
        <v>15</v>
      </c>
      <c r="H8" s="332"/>
      <c r="I8" s="332"/>
      <c r="J8" s="332"/>
      <c r="K8" s="332"/>
      <c r="L8" s="332"/>
      <c r="M8" s="332"/>
      <c r="N8" s="304"/>
    </row>
    <row r="9" spans="1:14" ht="13.5" thickTop="1">
      <c r="A9" s="308"/>
      <c r="B9" s="293" t="s">
        <v>8</v>
      </c>
      <c r="C9" s="320"/>
      <c r="D9" s="305" t="s">
        <v>9</v>
      </c>
      <c r="E9" s="310" t="s">
        <v>10</v>
      </c>
      <c r="F9" s="305" t="s">
        <v>9</v>
      </c>
      <c r="G9" s="452" t="s">
        <v>27</v>
      </c>
      <c r="H9" s="453"/>
      <c r="I9" s="321" t="s">
        <v>28</v>
      </c>
      <c r="J9" s="322"/>
      <c r="K9" s="321" t="s">
        <v>13</v>
      </c>
      <c r="L9" s="322"/>
      <c r="M9" s="321" t="s">
        <v>14</v>
      </c>
      <c r="N9" s="322"/>
    </row>
    <row r="10" spans="1:14" ht="15" thickBot="1">
      <c r="A10" s="308"/>
      <c r="B10" s="294"/>
      <c r="C10" s="295"/>
      <c r="D10" s="306"/>
      <c r="E10" s="311"/>
      <c r="F10" s="312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61" t="s">
        <v>16</v>
      </c>
      <c r="B11" s="141" t="s">
        <v>95</v>
      </c>
      <c r="C11" s="159">
        <v>18840</v>
      </c>
      <c r="D11" s="155">
        <f>(5.48+2.233+0.093)*1.075</f>
        <v>8.39145</v>
      </c>
      <c r="E11" s="320">
        <f>163+109</f>
        <v>272</v>
      </c>
      <c r="F11" s="305">
        <v>25.76</v>
      </c>
      <c r="G11" s="319">
        <f>265.8*84</f>
        <v>22327.2</v>
      </c>
      <c r="H11" s="335">
        <v>12.33</v>
      </c>
      <c r="I11" s="7"/>
      <c r="J11" s="8"/>
      <c r="K11" s="7"/>
      <c r="L11" s="8"/>
      <c r="M11" s="7"/>
      <c r="N11" s="8"/>
    </row>
    <row r="12" spans="1:14" ht="16.5" customHeight="1">
      <c r="A12" s="488"/>
      <c r="B12" s="142" t="s">
        <v>96</v>
      </c>
      <c r="C12" s="79">
        <v>8460</v>
      </c>
      <c r="D12" s="156">
        <f>(3.49+0.744+0.093)*1.075</f>
        <v>4.6515249999999995</v>
      </c>
      <c r="E12" s="295"/>
      <c r="F12" s="306"/>
      <c r="G12" s="411"/>
      <c r="H12" s="306"/>
      <c r="I12" s="7"/>
      <c r="J12" s="8"/>
      <c r="K12" s="7"/>
      <c r="L12" s="8"/>
      <c r="M12" s="7"/>
      <c r="N12" s="8"/>
    </row>
    <row r="13" spans="1:14" ht="16.5" customHeight="1">
      <c r="A13" s="488"/>
      <c r="B13" s="142" t="s">
        <v>114</v>
      </c>
      <c r="C13" s="79">
        <v>232</v>
      </c>
      <c r="D13" s="156">
        <f>148.844*1.075</f>
        <v>160.0073</v>
      </c>
      <c r="E13" s="295"/>
      <c r="F13" s="306"/>
      <c r="G13" s="411"/>
      <c r="H13" s="306"/>
      <c r="I13" s="7"/>
      <c r="J13" s="8"/>
      <c r="K13" s="7"/>
      <c r="L13" s="8"/>
      <c r="M13" s="7"/>
      <c r="N13" s="8"/>
    </row>
    <row r="14" spans="1:14" ht="13.5" customHeight="1" thickBot="1">
      <c r="A14" s="463"/>
      <c r="B14" s="143" t="s">
        <v>113</v>
      </c>
      <c r="C14" s="158">
        <v>4320</v>
      </c>
      <c r="D14" s="157">
        <f>1.27*1.075</f>
        <v>1.3652499999999999</v>
      </c>
      <c r="E14" s="334"/>
      <c r="F14" s="336"/>
      <c r="G14" s="342"/>
      <c r="H14" s="336"/>
      <c r="I14" s="7"/>
      <c r="J14" s="8"/>
      <c r="K14" s="7"/>
      <c r="L14" s="8"/>
      <c r="M14" s="7"/>
      <c r="N14" s="8"/>
    </row>
    <row r="15" spans="1:14" ht="12.75">
      <c r="A15" s="419" t="s">
        <v>17</v>
      </c>
      <c r="B15" s="141" t="s">
        <v>95</v>
      </c>
      <c r="C15" s="159">
        <v>17340</v>
      </c>
      <c r="D15" s="155">
        <f>(5.48+2.233+0.093)*1.075</f>
        <v>8.39145</v>
      </c>
      <c r="E15" s="421">
        <f>180+122</f>
        <v>302</v>
      </c>
      <c r="F15" s="335">
        <v>25.76</v>
      </c>
      <c r="G15" s="341">
        <f>265.8*84</f>
        <v>22327.2</v>
      </c>
      <c r="H15" s="335">
        <v>12.33</v>
      </c>
      <c r="I15" s="14"/>
      <c r="J15" s="15"/>
      <c r="K15" s="14"/>
      <c r="L15" s="15"/>
      <c r="M15" s="14"/>
      <c r="N15" s="15"/>
    </row>
    <row r="16" spans="1:14" ht="12.75">
      <c r="A16" s="423"/>
      <c r="B16" s="142" t="s">
        <v>96</v>
      </c>
      <c r="C16" s="79">
        <v>8820</v>
      </c>
      <c r="D16" s="156">
        <f>(3.49+0.744+0.093)*1.075</f>
        <v>4.6515249999999995</v>
      </c>
      <c r="E16" s="422"/>
      <c r="F16" s="306"/>
      <c r="G16" s="411"/>
      <c r="H16" s="306"/>
      <c r="I16" s="7"/>
      <c r="J16" s="8"/>
      <c r="K16" s="7"/>
      <c r="L16" s="8"/>
      <c r="M16" s="7"/>
      <c r="N16" s="8"/>
    </row>
    <row r="17" spans="1:14" ht="12.75">
      <c r="A17" s="423"/>
      <c r="B17" s="142" t="s">
        <v>114</v>
      </c>
      <c r="C17" s="79">
        <v>232</v>
      </c>
      <c r="D17" s="156">
        <f>148.844*1.075</f>
        <v>160.0073</v>
      </c>
      <c r="E17" s="422"/>
      <c r="F17" s="306"/>
      <c r="G17" s="411"/>
      <c r="H17" s="306"/>
      <c r="I17" s="7"/>
      <c r="J17" s="8"/>
      <c r="K17" s="7"/>
      <c r="L17" s="8"/>
      <c r="M17" s="7"/>
      <c r="N17" s="8"/>
    </row>
    <row r="18" spans="1:14" ht="14.25" customHeight="1" thickBot="1">
      <c r="A18" s="423"/>
      <c r="B18" s="143" t="s">
        <v>113</v>
      </c>
      <c r="C18" s="158">
        <v>4620</v>
      </c>
      <c r="D18" s="157">
        <f>1.27*1.075</f>
        <v>1.3652499999999999</v>
      </c>
      <c r="E18" s="416"/>
      <c r="F18" s="336"/>
      <c r="G18" s="342"/>
      <c r="H18" s="336"/>
      <c r="I18" s="7"/>
      <c r="J18" s="8"/>
      <c r="K18" s="7"/>
      <c r="L18" s="8"/>
      <c r="M18" s="7"/>
      <c r="N18" s="8"/>
    </row>
    <row r="19" spans="1:14" ht="14.25" customHeight="1">
      <c r="A19" s="423" t="s">
        <v>18</v>
      </c>
      <c r="B19" s="141" t="s">
        <v>95</v>
      </c>
      <c r="C19" s="159">
        <v>22200</v>
      </c>
      <c r="D19" s="155">
        <f>(5.48+2.233+0.093)*1.075</f>
        <v>8.39145</v>
      </c>
      <c r="E19" s="421">
        <f>230+125</f>
        <v>355</v>
      </c>
      <c r="F19" s="335">
        <v>25.76</v>
      </c>
      <c r="G19" s="341">
        <f>265.8*84</f>
        <v>22327.2</v>
      </c>
      <c r="H19" s="335">
        <v>12.33</v>
      </c>
      <c r="I19" s="14"/>
      <c r="J19" s="15"/>
      <c r="K19" s="14"/>
      <c r="L19" s="15"/>
      <c r="M19" s="14"/>
      <c r="N19" s="15"/>
    </row>
    <row r="20" spans="1:14" ht="14.25" customHeight="1">
      <c r="A20" s="423"/>
      <c r="B20" s="142" t="s">
        <v>96</v>
      </c>
      <c r="C20" s="79">
        <v>12180</v>
      </c>
      <c r="D20" s="156">
        <f>(3.49+0.744+0.093)*1.075</f>
        <v>4.6515249999999995</v>
      </c>
      <c r="E20" s="422"/>
      <c r="F20" s="306"/>
      <c r="G20" s="411"/>
      <c r="H20" s="306"/>
      <c r="I20" s="7"/>
      <c r="J20" s="8"/>
      <c r="K20" s="7"/>
      <c r="L20" s="8"/>
      <c r="M20" s="7"/>
      <c r="N20" s="8"/>
    </row>
    <row r="21" spans="1:14" ht="14.25" customHeight="1">
      <c r="A21" s="423"/>
      <c r="B21" s="142" t="s">
        <v>114</v>
      </c>
      <c r="C21" s="79">
        <v>232</v>
      </c>
      <c r="D21" s="156">
        <f>148.844*1.075</f>
        <v>160.0073</v>
      </c>
      <c r="E21" s="422"/>
      <c r="F21" s="306"/>
      <c r="G21" s="411"/>
      <c r="H21" s="306"/>
      <c r="I21" s="7"/>
      <c r="J21" s="8"/>
      <c r="K21" s="7"/>
      <c r="L21" s="8"/>
      <c r="M21" s="7"/>
      <c r="N21" s="8"/>
    </row>
    <row r="22" spans="1:14" ht="13.5" thickBot="1">
      <c r="A22" s="423"/>
      <c r="B22" s="143" t="s">
        <v>113</v>
      </c>
      <c r="C22" s="158">
        <v>5640</v>
      </c>
      <c r="D22" s="157">
        <f>1.27*1.075</f>
        <v>1.3652499999999999</v>
      </c>
      <c r="E22" s="416"/>
      <c r="F22" s="336"/>
      <c r="G22" s="342"/>
      <c r="H22" s="336"/>
      <c r="I22" s="7"/>
      <c r="J22" s="8"/>
      <c r="K22" s="7"/>
      <c r="L22" s="8"/>
      <c r="M22" s="7"/>
      <c r="N22" s="8"/>
    </row>
    <row r="23" spans="1:14" ht="14.25" customHeight="1">
      <c r="A23" s="423" t="s">
        <v>19</v>
      </c>
      <c r="B23" s="141" t="s">
        <v>95</v>
      </c>
      <c r="C23" s="159"/>
      <c r="D23" s="155"/>
      <c r="E23" s="421"/>
      <c r="F23" s="335"/>
      <c r="G23" s="341"/>
      <c r="H23" s="335"/>
      <c r="I23" s="14"/>
      <c r="J23" s="15"/>
      <c r="K23" s="14"/>
      <c r="L23" s="15"/>
      <c r="M23" s="14"/>
      <c r="N23" s="15"/>
    </row>
    <row r="24" spans="1:14" ht="14.25" customHeight="1">
      <c r="A24" s="423"/>
      <c r="B24" s="142" t="s">
        <v>96</v>
      </c>
      <c r="C24" s="79"/>
      <c r="D24" s="156"/>
      <c r="E24" s="422"/>
      <c r="F24" s="306"/>
      <c r="G24" s="411"/>
      <c r="H24" s="306"/>
      <c r="I24" s="14"/>
      <c r="J24" s="8"/>
      <c r="K24" s="7"/>
      <c r="L24" s="8"/>
      <c r="M24" s="7"/>
      <c r="N24" s="8"/>
    </row>
    <row r="25" spans="1:14" ht="14.25" customHeight="1">
      <c r="A25" s="423"/>
      <c r="B25" s="142" t="s">
        <v>114</v>
      </c>
      <c r="C25" s="79"/>
      <c r="D25" s="156"/>
      <c r="E25" s="422"/>
      <c r="F25" s="306"/>
      <c r="G25" s="411"/>
      <c r="H25" s="306"/>
      <c r="I25" s="14"/>
      <c r="J25" s="8"/>
      <c r="K25" s="7"/>
      <c r="L25" s="8"/>
      <c r="M25" s="7"/>
      <c r="N25" s="8"/>
    </row>
    <row r="26" spans="1:14" ht="13.5" thickBot="1">
      <c r="A26" s="423"/>
      <c r="B26" s="143" t="s">
        <v>113</v>
      </c>
      <c r="C26" s="158"/>
      <c r="D26" s="157"/>
      <c r="E26" s="416"/>
      <c r="F26" s="336"/>
      <c r="G26" s="342"/>
      <c r="H26" s="336"/>
      <c r="I26" s="14"/>
      <c r="J26" s="8"/>
      <c r="K26" s="7"/>
      <c r="L26" s="8"/>
      <c r="M26" s="7"/>
      <c r="N26" s="8"/>
    </row>
    <row r="27" spans="1:14" ht="12.75" customHeight="1">
      <c r="A27" s="409" t="s">
        <v>20</v>
      </c>
      <c r="B27" s="141" t="s">
        <v>95</v>
      </c>
      <c r="C27" s="160"/>
      <c r="D27" s="155"/>
      <c r="E27" s="421"/>
      <c r="F27" s="335"/>
      <c r="G27" s="341"/>
      <c r="H27" s="335"/>
      <c r="I27" s="14"/>
      <c r="J27" s="15"/>
      <c r="K27" s="14"/>
      <c r="L27" s="15"/>
      <c r="M27" s="14"/>
      <c r="N27" s="15"/>
    </row>
    <row r="28" spans="1:14" ht="12.75" customHeight="1">
      <c r="A28" s="410"/>
      <c r="B28" s="142" t="s">
        <v>96</v>
      </c>
      <c r="C28" s="161"/>
      <c r="D28" s="156"/>
      <c r="E28" s="422"/>
      <c r="F28" s="306"/>
      <c r="G28" s="411"/>
      <c r="H28" s="306"/>
      <c r="I28" s="7"/>
      <c r="J28" s="8"/>
      <c r="K28" s="7"/>
      <c r="L28" s="8"/>
      <c r="M28" s="7"/>
      <c r="N28" s="8"/>
    </row>
    <row r="29" spans="1:14" ht="12.75" customHeight="1">
      <c r="A29" s="410"/>
      <c r="B29" s="142" t="s">
        <v>114</v>
      </c>
      <c r="C29" s="161"/>
      <c r="D29" s="156"/>
      <c r="E29" s="422"/>
      <c r="F29" s="306"/>
      <c r="G29" s="411"/>
      <c r="H29" s="306"/>
      <c r="I29" s="7"/>
      <c r="J29" s="8"/>
      <c r="K29" s="7"/>
      <c r="L29" s="8"/>
      <c r="M29" s="7"/>
      <c r="N29" s="8"/>
    </row>
    <row r="30" spans="1:14" ht="12.75" customHeight="1" thickBot="1">
      <c r="A30" s="410"/>
      <c r="B30" s="143" t="s">
        <v>113</v>
      </c>
      <c r="C30" s="162"/>
      <c r="D30" s="157"/>
      <c r="E30" s="422"/>
      <c r="F30" s="306"/>
      <c r="G30" s="411"/>
      <c r="H30" s="336"/>
      <c r="I30" s="7"/>
      <c r="J30" s="8"/>
      <c r="K30" s="7"/>
      <c r="L30" s="8"/>
      <c r="M30" s="7"/>
      <c r="N30" s="8"/>
    </row>
    <row r="31" spans="1:14" ht="12.75" customHeight="1">
      <c r="A31" s="409" t="s">
        <v>69</v>
      </c>
      <c r="B31" s="141" t="s">
        <v>95</v>
      </c>
      <c r="C31" s="159"/>
      <c r="D31" s="155"/>
      <c r="E31" s="421"/>
      <c r="F31" s="335"/>
      <c r="G31" s="341"/>
      <c r="H31" s="335"/>
      <c r="I31" s="14"/>
      <c r="J31" s="15"/>
      <c r="K31" s="14"/>
      <c r="L31" s="15"/>
      <c r="M31" s="14"/>
      <c r="N31" s="15"/>
    </row>
    <row r="32" spans="1:14" ht="12.75" customHeight="1">
      <c r="A32" s="410"/>
      <c r="B32" s="142" t="s">
        <v>96</v>
      </c>
      <c r="C32" s="79"/>
      <c r="D32" s="156"/>
      <c r="E32" s="422"/>
      <c r="F32" s="306"/>
      <c r="G32" s="411"/>
      <c r="H32" s="306"/>
      <c r="I32" s="7"/>
      <c r="J32" s="8"/>
      <c r="K32" s="7"/>
      <c r="L32" s="8"/>
      <c r="M32" s="7"/>
      <c r="N32" s="8"/>
    </row>
    <row r="33" spans="1:14" ht="12.75" customHeight="1">
      <c r="A33" s="410"/>
      <c r="B33" s="142" t="s">
        <v>114</v>
      </c>
      <c r="C33" s="79"/>
      <c r="D33" s="156"/>
      <c r="E33" s="422"/>
      <c r="F33" s="306"/>
      <c r="G33" s="411"/>
      <c r="H33" s="306"/>
      <c r="I33" s="7"/>
      <c r="J33" s="8"/>
      <c r="K33" s="7"/>
      <c r="L33" s="8"/>
      <c r="M33" s="7"/>
      <c r="N33" s="8"/>
    </row>
    <row r="34" spans="1:14" ht="12.75" customHeight="1" thickBot="1">
      <c r="A34" s="410"/>
      <c r="B34" s="143" t="s">
        <v>113</v>
      </c>
      <c r="C34" s="158"/>
      <c r="D34" s="157"/>
      <c r="E34" s="422"/>
      <c r="F34" s="306"/>
      <c r="G34" s="411"/>
      <c r="H34" s="336"/>
      <c r="I34" s="7"/>
      <c r="J34" s="8"/>
      <c r="K34" s="7"/>
      <c r="L34" s="8"/>
      <c r="M34" s="7"/>
      <c r="N34" s="8"/>
    </row>
    <row r="35" spans="1:14" ht="15" customHeight="1">
      <c r="A35" s="409" t="s">
        <v>70</v>
      </c>
      <c r="B35" s="141" t="s">
        <v>95</v>
      </c>
      <c r="C35" s="163"/>
      <c r="D35" s="155"/>
      <c r="E35" s="421"/>
      <c r="F35" s="335"/>
      <c r="G35" s="341"/>
      <c r="H35" s="335"/>
      <c r="I35" s="14"/>
      <c r="J35" s="15"/>
      <c r="K35" s="14"/>
      <c r="L35" s="15"/>
      <c r="M35" s="14"/>
      <c r="N35" s="15"/>
    </row>
    <row r="36" spans="1:14" ht="15" customHeight="1">
      <c r="A36" s="410"/>
      <c r="B36" s="142" t="s">
        <v>96</v>
      </c>
      <c r="C36" s="163"/>
      <c r="D36" s="156"/>
      <c r="E36" s="422"/>
      <c r="F36" s="306"/>
      <c r="G36" s="411"/>
      <c r="H36" s="306"/>
      <c r="I36" s="7"/>
      <c r="J36" s="8"/>
      <c r="K36" s="7"/>
      <c r="L36" s="8"/>
      <c r="M36" s="7"/>
      <c r="N36" s="8"/>
    </row>
    <row r="37" spans="1:14" ht="15" customHeight="1">
      <c r="A37" s="410"/>
      <c r="B37" s="142" t="s">
        <v>114</v>
      </c>
      <c r="C37" s="163"/>
      <c r="D37" s="156"/>
      <c r="E37" s="422"/>
      <c r="F37" s="306"/>
      <c r="G37" s="411"/>
      <c r="H37" s="306"/>
      <c r="I37" s="7"/>
      <c r="J37" s="8"/>
      <c r="K37" s="7"/>
      <c r="L37" s="8"/>
      <c r="M37" s="7"/>
      <c r="N37" s="8"/>
    </row>
    <row r="38" spans="1:14" ht="15" customHeight="1" thickBot="1">
      <c r="A38" s="419"/>
      <c r="B38" s="143" t="s">
        <v>113</v>
      </c>
      <c r="C38" s="163"/>
      <c r="D38" s="157"/>
      <c r="E38" s="416"/>
      <c r="F38" s="336"/>
      <c r="G38" s="342"/>
      <c r="H38" s="336"/>
      <c r="I38" s="21"/>
      <c r="J38" s="22"/>
      <c r="K38" s="21"/>
      <c r="L38" s="22"/>
      <c r="M38" s="21"/>
      <c r="N38" s="22"/>
    </row>
    <row r="39" spans="1:14" ht="15" customHeight="1">
      <c r="A39" s="409" t="s">
        <v>22</v>
      </c>
      <c r="B39" s="141" t="s">
        <v>95</v>
      </c>
      <c r="C39" s="159"/>
      <c r="D39" s="155"/>
      <c r="E39" s="421"/>
      <c r="F39" s="335"/>
      <c r="G39" s="341"/>
      <c r="H39" s="335"/>
      <c r="I39" s="21"/>
      <c r="J39" s="22"/>
      <c r="K39" s="21"/>
      <c r="L39" s="22"/>
      <c r="M39" s="21"/>
      <c r="N39" s="22"/>
    </row>
    <row r="40" spans="1:14" ht="15" customHeight="1">
      <c r="A40" s="410"/>
      <c r="B40" s="142" t="s">
        <v>96</v>
      </c>
      <c r="C40" s="79"/>
      <c r="D40" s="156"/>
      <c r="E40" s="422"/>
      <c r="F40" s="306"/>
      <c r="G40" s="411"/>
      <c r="H40" s="306"/>
      <c r="I40" s="21"/>
      <c r="J40" s="22"/>
      <c r="K40" s="21"/>
      <c r="L40" s="22"/>
      <c r="M40" s="21"/>
      <c r="N40" s="22"/>
    </row>
    <row r="41" spans="1:14" ht="15" customHeight="1">
      <c r="A41" s="410"/>
      <c r="B41" s="142" t="s">
        <v>114</v>
      </c>
      <c r="C41" s="79"/>
      <c r="D41" s="156"/>
      <c r="E41" s="422"/>
      <c r="F41" s="306"/>
      <c r="G41" s="411"/>
      <c r="H41" s="306"/>
      <c r="I41" s="21"/>
      <c r="J41" s="22"/>
      <c r="K41" s="21"/>
      <c r="L41" s="22"/>
      <c r="M41" s="21"/>
      <c r="N41" s="22"/>
    </row>
    <row r="42" spans="1:14" ht="15" customHeight="1" thickBot="1">
      <c r="A42" s="419"/>
      <c r="B42" s="143" t="s">
        <v>113</v>
      </c>
      <c r="C42" s="158"/>
      <c r="D42" s="157"/>
      <c r="E42" s="416"/>
      <c r="F42" s="336"/>
      <c r="G42" s="342"/>
      <c r="H42" s="336"/>
      <c r="I42" s="21"/>
      <c r="J42" s="22"/>
      <c r="K42" s="21"/>
      <c r="L42" s="22"/>
      <c r="M42" s="21"/>
      <c r="N42" s="22"/>
    </row>
    <row r="43" spans="1:14" ht="15" customHeight="1">
      <c r="A43" s="409" t="s">
        <v>23</v>
      </c>
      <c r="B43" s="141" t="s">
        <v>95</v>
      </c>
      <c r="C43" s="159"/>
      <c r="D43" s="155"/>
      <c r="E43" s="421"/>
      <c r="F43" s="335"/>
      <c r="G43" s="341"/>
      <c r="H43" s="335"/>
      <c r="I43" s="21"/>
      <c r="J43" s="22"/>
      <c r="K43" s="21"/>
      <c r="L43" s="22"/>
      <c r="M43" s="21"/>
      <c r="N43" s="22"/>
    </row>
    <row r="44" spans="1:14" ht="15" customHeight="1">
      <c r="A44" s="410"/>
      <c r="B44" s="142" t="s">
        <v>96</v>
      </c>
      <c r="C44" s="79"/>
      <c r="D44" s="156"/>
      <c r="E44" s="422"/>
      <c r="F44" s="306"/>
      <c r="G44" s="411"/>
      <c r="H44" s="306"/>
      <c r="I44" s="21"/>
      <c r="J44" s="22"/>
      <c r="K44" s="21"/>
      <c r="L44" s="22"/>
      <c r="M44" s="21"/>
      <c r="N44" s="22"/>
    </row>
    <row r="45" spans="1:14" ht="15" customHeight="1">
      <c r="A45" s="410"/>
      <c r="B45" s="142" t="s">
        <v>114</v>
      </c>
      <c r="C45" s="79"/>
      <c r="D45" s="156"/>
      <c r="E45" s="422"/>
      <c r="F45" s="306"/>
      <c r="G45" s="411"/>
      <c r="H45" s="306"/>
      <c r="I45" s="21"/>
      <c r="J45" s="22"/>
      <c r="K45" s="21"/>
      <c r="L45" s="22"/>
      <c r="M45" s="21"/>
      <c r="N45" s="22"/>
    </row>
    <row r="46" spans="1:14" ht="13.5" thickBot="1">
      <c r="A46" s="419"/>
      <c r="B46" s="143" t="s">
        <v>113</v>
      </c>
      <c r="C46" s="158"/>
      <c r="D46" s="157"/>
      <c r="E46" s="416"/>
      <c r="F46" s="336"/>
      <c r="G46" s="342"/>
      <c r="H46" s="336"/>
      <c r="I46" s="4"/>
      <c r="J46" s="5"/>
      <c r="K46" s="4"/>
      <c r="L46" s="5"/>
      <c r="M46" s="4"/>
      <c r="N46" s="5"/>
    </row>
    <row r="47" spans="1:14" ht="15" customHeight="1">
      <c r="A47" s="410" t="s">
        <v>24</v>
      </c>
      <c r="B47" s="141" t="s">
        <v>95</v>
      </c>
      <c r="C47" s="109"/>
      <c r="D47" s="155"/>
      <c r="E47" s="421"/>
      <c r="F47" s="335"/>
      <c r="G47" s="341"/>
      <c r="H47" s="335"/>
      <c r="I47" s="4"/>
      <c r="J47" s="5"/>
      <c r="K47" s="4"/>
      <c r="L47" s="5"/>
      <c r="M47" s="4"/>
      <c r="N47" s="5"/>
    </row>
    <row r="48" spans="1:14" ht="15" customHeight="1">
      <c r="A48" s="410"/>
      <c r="B48" s="142" t="s">
        <v>96</v>
      </c>
      <c r="C48" s="110"/>
      <c r="D48" s="156"/>
      <c r="E48" s="422"/>
      <c r="F48" s="306"/>
      <c r="G48" s="411"/>
      <c r="H48" s="306"/>
      <c r="I48" s="4"/>
      <c r="J48" s="5"/>
      <c r="K48" s="4"/>
      <c r="L48" s="5"/>
      <c r="M48" s="4"/>
      <c r="N48" s="5"/>
    </row>
    <row r="49" spans="1:14" ht="15" customHeight="1">
      <c r="A49" s="410"/>
      <c r="B49" s="142" t="s">
        <v>114</v>
      </c>
      <c r="C49" s="110"/>
      <c r="D49" s="156"/>
      <c r="E49" s="422"/>
      <c r="F49" s="306"/>
      <c r="G49" s="411"/>
      <c r="H49" s="306"/>
      <c r="I49" s="4"/>
      <c r="J49" s="5"/>
      <c r="K49" s="4"/>
      <c r="L49" s="5"/>
      <c r="M49" s="4"/>
      <c r="N49" s="5"/>
    </row>
    <row r="50" spans="1:14" ht="13.5" thickBot="1">
      <c r="A50" s="419"/>
      <c r="B50" s="143" t="s">
        <v>113</v>
      </c>
      <c r="C50" s="121"/>
      <c r="D50" s="157"/>
      <c r="E50" s="416"/>
      <c r="F50" s="336"/>
      <c r="G50" s="342"/>
      <c r="H50" s="336"/>
      <c r="I50" s="4"/>
      <c r="J50" s="5"/>
      <c r="K50" s="4"/>
      <c r="L50" s="5"/>
      <c r="M50" s="4"/>
      <c r="N50" s="5"/>
    </row>
    <row r="51" spans="1:14" ht="12.75">
      <c r="A51" s="409" t="s">
        <v>25</v>
      </c>
      <c r="B51" s="141" t="s">
        <v>95</v>
      </c>
      <c r="C51" s="109"/>
      <c r="D51" s="155"/>
      <c r="E51" s="421"/>
      <c r="F51" s="335"/>
      <c r="G51" s="341"/>
      <c r="H51" s="335"/>
      <c r="I51" s="4"/>
      <c r="J51" s="5"/>
      <c r="K51" s="4"/>
      <c r="L51" s="5"/>
      <c r="M51" s="4"/>
      <c r="N51" s="5"/>
    </row>
    <row r="52" spans="1:14" ht="15" customHeight="1">
      <c r="A52" s="410"/>
      <c r="B52" s="142" t="s">
        <v>96</v>
      </c>
      <c r="C52" s="110"/>
      <c r="D52" s="156"/>
      <c r="E52" s="422"/>
      <c r="F52" s="306"/>
      <c r="G52" s="411"/>
      <c r="H52" s="306"/>
      <c r="I52" s="4"/>
      <c r="J52" s="5"/>
      <c r="K52" s="4"/>
      <c r="L52" s="5"/>
      <c r="M52" s="4"/>
      <c r="N52" s="5"/>
    </row>
    <row r="53" spans="1:14" ht="15" customHeight="1">
      <c r="A53" s="410"/>
      <c r="B53" s="142" t="s">
        <v>114</v>
      </c>
      <c r="C53" s="110"/>
      <c r="D53" s="156"/>
      <c r="E53" s="422"/>
      <c r="F53" s="306"/>
      <c r="G53" s="411"/>
      <c r="H53" s="306"/>
      <c r="I53" s="4"/>
      <c r="J53" s="5"/>
      <c r="K53" s="4"/>
      <c r="L53" s="5"/>
      <c r="M53" s="4"/>
      <c r="N53" s="5"/>
    </row>
    <row r="54" spans="1:14" ht="13.5" thickBot="1">
      <c r="A54" s="419"/>
      <c r="B54" s="143" t="s">
        <v>113</v>
      </c>
      <c r="C54" s="122"/>
      <c r="D54" s="157"/>
      <c r="E54" s="416"/>
      <c r="F54" s="336"/>
      <c r="G54" s="342"/>
      <c r="H54" s="336"/>
      <c r="I54" s="4"/>
      <c r="J54" s="5"/>
      <c r="K54" s="4"/>
      <c r="L54" s="5"/>
      <c r="M54" s="4"/>
      <c r="N54" s="5"/>
    </row>
    <row r="55" spans="1:14" ht="12.75">
      <c r="A55" s="337" t="s">
        <v>26</v>
      </c>
      <c r="B55" s="141" t="s">
        <v>95</v>
      </c>
      <c r="C55" s="110"/>
      <c r="D55" s="155"/>
      <c r="E55" s="421"/>
      <c r="F55" s="335"/>
      <c r="G55" s="341"/>
      <c r="H55" s="335"/>
      <c r="I55" s="14"/>
      <c r="J55" s="15"/>
      <c r="K55" s="14"/>
      <c r="L55" s="15"/>
      <c r="M55" s="14"/>
      <c r="N55" s="15"/>
    </row>
    <row r="56" spans="1:14" ht="15" customHeight="1">
      <c r="A56" s="489"/>
      <c r="B56" s="142" t="s">
        <v>96</v>
      </c>
      <c r="C56" s="110"/>
      <c r="D56" s="156"/>
      <c r="E56" s="422"/>
      <c r="F56" s="306"/>
      <c r="G56" s="411"/>
      <c r="H56" s="306"/>
      <c r="I56" s="14"/>
      <c r="J56" s="15"/>
      <c r="K56" s="14"/>
      <c r="L56" s="15"/>
      <c r="M56" s="14"/>
      <c r="N56" s="15"/>
    </row>
    <row r="57" spans="1:14" ht="15" customHeight="1">
      <c r="A57" s="489"/>
      <c r="B57" s="142" t="s">
        <v>114</v>
      </c>
      <c r="C57" s="110"/>
      <c r="D57" s="156"/>
      <c r="E57" s="422"/>
      <c r="F57" s="306"/>
      <c r="G57" s="411"/>
      <c r="H57" s="306"/>
      <c r="I57" s="14"/>
      <c r="J57" s="15"/>
      <c r="K57" s="14"/>
      <c r="L57" s="15"/>
      <c r="M57" s="14"/>
      <c r="N57" s="15"/>
    </row>
    <row r="58" spans="1:14" ht="13.5" thickBot="1">
      <c r="A58" s="296"/>
      <c r="B58" s="143" t="s">
        <v>113</v>
      </c>
      <c r="C58" s="123"/>
      <c r="D58" s="157"/>
      <c r="E58" s="311"/>
      <c r="F58" s="312"/>
      <c r="G58" s="298"/>
      <c r="H58" s="312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314" t="s">
        <v>32</v>
      </c>
      <c r="B60" s="314"/>
      <c r="C60" s="314"/>
      <c r="D60" s="315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314" t="s">
        <v>35</v>
      </c>
      <c r="C62" s="314"/>
      <c r="D62" s="314"/>
      <c r="E62" s="315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314" t="s">
        <v>34</v>
      </c>
      <c r="C63" s="314"/>
      <c r="D63" s="314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mergeCells count="79">
    <mergeCell ref="B9:C10"/>
    <mergeCell ref="H55:H58"/>
    <mergeCell ref="A55:A58"/>
    <mergeCell ref="E55:E58"/>
    <mergeCell ref="F55:F58"/>
    <mergeCell ref="G55:G58"/>
    <mergeCell ref="H51:H54"/>
    <mergeCell ref="A51:A54"/>
    <mergeCell ref="E51:E54"/>
    <mergeCell ref="F51:F54"/>
    <mergeCell ref="G51:G54"/>
    <mergeCell ref="A39:A42"/>
    <mergeCell ref="G39:G42"/>
    <mergeCell ref="H39:H42"/>
    <mergeCell ref="E39:E42"/>
    <mergeCell ref="F39:F42"/>
    <mergeCell ref="H43:H46"/>
    <mergeCell ref="A43:A46"/>
    <mergeCell ref="E43:E46"/>
    <mergeCell ref="F43:F46"/>
    <mergeCell ref="H35:H38"/>
    <mergeCell ref="A35:A38"/>
    <mergeCell ref="E35:E38"/>
    <mergeCell ref="F35:F38"/>
    <mergeCell ref="G35:G38"/>
    <mergeCell ref="A27:A30"/>
    <mergeCell ref="E27:E30"/>
    <mergeCell ref="F27:F30"/>
    <mergeCell ref="G27:G30"/>
    <mergeCell ref="I1:K1"/>
    <mergeCell ref="I2:K2"/>
    <mergeCell ref="I3:K3"/>
    <mergeCell ref="K9:L9"/>
    <mergeCell ref="M9:N9"/>
    <mergeCell ref="A60:D60"/>
    <mergeCell ref="A6:N7"/>
    <mergeCell ref="A8:A10"/>
    <mergeCell ref="B8:D8"/>
    <mergeCell ref="E8:F8"/>
    <mergeCell ref="G8:N8"/>
    <mergeCell ref="D9:D10"/>
    <mergeCell ref="A19:A22"/>
    <mergeCell ref="E11:E14"/>
    <mergeCell ref="B62:E62"/>
    <mergeCell ref="B63:D63"/>
    <mergeCell ref="A11:A14"/>
    <mergeCell ref="I9:J9"/>
    <mergeCell ref="E9:E10"/>
    <mergeCell ref="F9:F10"/>
    <mergeCell ref="G9:H9"/>
    <mergeCell ref="A15:A18"/>
    <mergeCell ref="A23:A26"/>
    <mergeCell ref="H27:H30"/>
    <mergeCell ref="F11:F14"/>
    <mergeCell ref="E15:E18"/>
    <mergeCell ref="F15:F18"/>
    <mergeCell ref="E19:E22"/>
    <mergeCell ref="F19:F22"/>
    <mergeCell ref="F23:F26"/>
    <mergeCell ref="E23:E26"/>
    <mergeCell ref="G11:G14"/>
    <mergeCell ref="H11:H14"/>
    <mergeCell ref="H15:H18"/>
    <mergeCell ref="G15:G18"/>
    <mergeCell ref="G19:G22"/>
    <mergeCell ref="H19:H22"/>
    <mergeCell ref="G23:G26"/>
    <mergeCell ref="H23:H26"/>
    <mergeCell ref="H31:H34"/>
    <mergeCell ref="A31:A34"/>
    <mergeCell ref="E31:E34"/>
    <mergeCell ref="F31:F34"/>
    <mergeCell ref="G31:G34"/>
    <mergeCell ref="G43:G46"/>
    <mergeCell ref="H47:H50"/>
    <mergeCell ref="A47:A50"/>
    <mergeCell ref="E47:E50"/>
    <mergeCell ref="F47:F50"/>
    <mergeCell ref="G47:G50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H24" sqref="H24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42" t="s">
        <v>29</v>
      </c>
      <c r="J1" s="442"/>
      <c r="K1" s="442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42" t="s">
        <v>2</v>
      </c>
      <c r="J2" s="442"/>
      <c r="K2" s="442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2" t="s">
        <v>3</v>
      </c>
      <c r="J3" s="442"/>
      <c r="K3" s="442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7" t="s">
        <v>6</v>
      </c>
      <c r="B8" s="316" t="s">
        <v>7</v>
      </c>
      <c r="C8" s="317"/>
      <c r="D8" s="318"/>
      <c r="E8" s="316" t="s">
        <v>11</v>
      </c>
      <c r="F8" s="318"/>
      <c r="G8" s="331" t="s">
        <v>15</v>
      </c>
      <c r="H8" s="332"/>
      <c r="I8" s="332"/>
      <c r="J8" s="332"/>
      <c r="K8" s="332"/>
      <c r="L8" s="332"/>
      <c r="M8" s="332"/>
      <c r="N8" s="304"/>
    </row>
    <row r="9" spans="1:14" ht="13.5" thickTop="1">
      <c r="A9" s="308"/>
      <c r="B9" s="293" t="s">
        <v>8</v>
      </c>
      <c r="C9" s="320"/>
      <c r="D9" s="305" t="s">
        <v>9</v>
      </c>
      <c r="E9" s="310" t="s">
        <v>10</v>
      </c>
      <c r="F9" s="305" t="s">
        <v>9</v>
      </c>
      <c r="G9" s="452" t="s">
        <v>27</v>
      </c>
      <c r="H9" s="453"/>
      <c r="I9" s="321" t="s">
        <v>28</v>
      </c>
      <c r="J9" s="322"/>
      <c r="K9" s="321" t="s">
        <v>13</v>
      </c>
      <c r="L9" s="322"/>
      <c r="M9" s="321" t="s">
        <v>14</v>
      </c>
      <c r="N9" s="322"/>
    </row>
    <row r="10" spans="1:14" ht="15" thickBot="1">
      <c r="A10" s="309"/>
      <c r="B10" s="294"/>
      <c r="C10" s="295"/>
      <c r="D10" s="306"/>
      <c r="E10" s="311"/>
      <c r="F10" s="312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9" t="s">
        <v>16</v>
      </c>
      <c r="B11" s="115" t="s">
        <v>103</v>
      </c>
      <c r="C11" s="116">
        <v>28</v>
      </c>
      <c r="D11" s="119">
        <f>(4.98+2.745+0.093)*1.075</f>
        <v>8.40435</v>
      </c>
      <c r="E11" s="490">
        <v>30</v>
      </c>
      <c r="F11" s="305">
        <f>19.95+5.81</f>
        <v>25.759999999999998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39"/>
      <c r="B12" s="84" t="s">
        <v>114</v>
      </c>
      <c r="C12" s="110">
        <v>17.25</v>
      </c>
      <c r="D12" s="119">
        <f>46.514*1.075</f>
        <v>50.00255</v>
      </c>
      <c r="E12" s="491"/>
      <c r="F12" s="336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5" t="s">
        <v>103</v>
      </c>
      <c r="C13" s="109">
        <v>311</v>
      </c>
      <c r="D13" s="119">
        <f>(4.98+2.745+0.093)*1.075</f>
        <v>8.40435</v>
      </c>
      <c r="E13" s="459">
        <v>145</v>
      </c>
      <c r="F13" s="436">
        <v>25.76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114</v>
      </c>
      <c r="C14" s="109">
        <v>17.25</v>
      </c>
      <c r="D14" s="119">
        <f>46.514*1.075</f>
        <v>50.00255</v>
      </c>
      <c r="E14" s="491"/>
      <c r="F14" s="437"/>
      <c r="G14" s="11"/>
      <c r="H14" s="13"/>
      <c r="I14" s="4"/>
      <c r="J14" s="5"/>
      <c r="K14" s="4"/>
      <c r="L14" s="5"/>
      <c r="M14" s="4"/>
      <c r="N14" s="5"/>
    </row>
    <row r="15" spans="1:14" ht="15">
      <c r="A15" s="113" t="s">
        <v>18</v>
      </c>
      <c r="B15" s="115" t="s">
        <v>103</v>
      </c>
      <c r="C15" s="112">
        <v>11</v>
      </c>
      <c r="D15" s="119">
        <f>(4.98+2.745+0.093)*1.075</f>
        <v>8.40435</v>
      </c>
      <c r="E15" s="459">
        <v>103</v>
      </c>
      <c r="F15" s="335">
        <v>25.76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13"/>
      <c r="B16" s="84" t="s">
        <v>114</v>
      </c>
      <c r="C16" s="112">
        <v>17.25</v>
      </c>
      <c r="D16" s="119">
        <f>46.514*1.075</f>
        <v>50.00255</v>
      </c>
      <c r="E16" s="491"/>
      <c r="F16" s="336"/>
      <c r="G16" s="4"/>
      <c r="H16" s="5"/>
      <c r="I16" s="4"/>
      <c r="J16" s="5"/>
      <c r="K16" s="4"/>
      <c r="L16" s="5"/>
      <c r="M16" s="4"/>
      <c r="N16" s="5"/>
    </row>
    <row r="17" spans="1:14" ht="15">
      <c r="A17" s="113" t="s">
        <v>19</v>
      </c>
      <c r="B17" s="115" t="s">
        <v>103</v>
      </c>
      <c r="C17" s="112"/>
      <c r="D17" s="117"/>
      <c r="E17" s="459"/>
      <c r="F17" s="335"/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13"/>
      <c r="B18" s="84" t="s">
        <v>114</v>
      </c>
      <c r="C18" s="112"/>
      <c r="D18" s="124"/>
      <c r="E18" s="491"/>
      <c r="F18" s="336"/>
      <c r="G18" s="4"/>
      <c r="H18" s="5"/>
      <c r="I18" s="4"/>
      <c r="J18" s="5"/>
      <c r="K18" s="4"/>
      <c r="L18" s="5"/>
      <c r="M18" s="4"/>
      <c r="N18" s="5"/>
    </row>
    <row r="19" spans="1:14" ht="15">
      <c r="A19" s="113" t="s">
        <v>20</v>
      </c>
      <c r="B19" s="115" t="s">
        <v>103</v>
      </c>
      <c r="C19" s="112"/>
      <c r="D19" s="117"/>
      <c r="E19" s="459"/>
      <c r="F19" s="335"/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13"/>
      <c r="B20" s="84" t="s">
        <v>114</v>
      </c>
      <c r="C20" s="112"/>
      <c r="D20" s="124"/>
      <c r="E20" s="491"/>
      <c r="F20" s="336"/>
      <c r="G20" s="4"/>
      <c r="H20" s="5"/>
      <c r="I20" s="4"/>
      <c r="J20" s="5"/>
      <c r="K20" s="4"/>
      <c r="L20" s="5"/>
      <c r="M20" s="4"/>
      <c r="N20" s="5"/>
    </row>
    <row r="21" spans="1:14" ht="15">
      <c r="A21" s="113" t="s">
        <v>21</v>
      </c>
      <c r="B21" s="115" t="s">
        <v>103</v>
      </c>
      <c r="C21" s="112"/>
      <c r="D21" s="117"/>
      <c r="E21" s="459"/>
      <c r="F21" s="335"/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13"/>
      <c r="B22" s="84" t="s">
        <v>114</v>
      </c>
      <c r="C22" s="112"/>
      <c r="D22" s="124"/>
      <c r="E22" s="491"/>
      <c r="F22" s="336"/>
      <c r="G22" s="4"/>
      <c r="H22" s="5"/>
      <c r="I22" s="4"/>
      <c r="J22" s="5"/>
      <c r="K22" s="4"/>
      <c r="L22" s="5"/>
      <c r="M22" s="4"/>
      <c r="N22" s="5"/>
    </row>
    <row r="23" spans="1:14" ht="15">
      <c r="A23" s="113" t="s">
        <v>70</v>
      </c>
      <c r="B23" s="115" t="s">
        <v>103</v>
      </c>
      <c r="C23" s="112"/>
      <c r="D23" s="117"/>
      <c r="E23" s="459"/>
      <c r="F23" s="335"/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13"/>
      <c r="B24" s="84" t="s">
        <v>114</v>
      </c>
      <c r="C24" s="112"/>
      <c r="D24" s="124"/>
      <c r="E24" s="491"/>
      <c r="F24" s="336"/>
      <c r="G24" s="4"/>
      <c r="H24" s="5"/>
      <c r="I24" s="4"/>
      <c r="J24" s="5"/>
      <c r="K24" s="4"/>
      <c r="L24" s="5"/>
      <c r="M24" s="4"/>
      <c r="N24" s="5"/>
    </row>
    <row r="25" spans="1:14" ht="15">
      <c r="A25" s="113" t="s">
        <v>22</v>
      </c>
      <c r="B25" s="115" t="s">
        <v>103</v>
      </c>
      <c r="C25" s="112"/>
      <c r="D25" s="117"/>
      <c r="E25" s="459"/>
      <c r="F25" s="335"/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13"/>
      <c r="B26" s="84" t="s">
        <v>114</v>
      </c>
      <c r="C26" s="112"/>
      <c r="D26" s="124"/>
      <c r="E26" s="491"/>
      <c r="F26" s="336"/>
      <c r="G26" s="4"/>
      <c r="H26" s="5"/>
      <c r="I26" s="4"/>
      <c r="J26" s="5"/>
      <c r="K26" s="4"/>
      <c r="L26" s="5"/>
      <c r="M26" s="4"/>
      <c r="N26" s="5"/>
    </row>
    <row r="27" spans="1:14" ht="15">
      <c r="A27" s="113" t="s">
        <v>23</v>
      </c>
      <c r="B27" s="115" t="s">
        <v>103</v>
      </c>
      <c r="C27" s="112"/>
      <c r="D27" s="119"/>
      <c r="E27" s="459"/>
      <c r="F27" s="335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13"/>
      <c r="B28" s="84" t="s">
        <v>114</v>
      </c>
      <c r="C28" s="112"/>
      <c r="D28" s="119"/>
      <c r="E28" s="491"/>
      <c r="F28" s="336"/>
      <c r="G28" s="4"/>
      <c r="H28" s="5"/>
      <c r="I28" s="4"/>
      <c r="J28" s="5"/>
      <c r="K28" s="4"/>
      <c r="L28" s="5"/>
      <c r="M28" s="4"/>
      <c r="N28" s="5"/>
    </row>
    <row r="29" spans="1:14" ht="15">
      <c r="A29" s="113" t="s">
        <v>24</v>
      </c>
      <c r="B29" s="115" t="s">
        <v>103</v>
      </c>
      <c r="C29" s="112"/>
      <c r="D29" s="119"/>
      <c r="E29" s="459"/>
      <c r="F29" s="335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13"/>
      <c r="B30" s="84" t="s">
        <v>114</v>
      </c>
      <c r="C30" s="112"/>
      <c r="D30" s="119"/>
      <c r="E30" s="491"/>
      <c r="F30" s="336"/>
      <c r="G30" s="4"/>
      <c r="H30" s="5"/>
      <c r="I30" s="4"/>
      <c r="J30" s="5"/>
      <c r="K30" s="4"/>
      <c r="L30" s="5"/>
      <c r="M30" s="4"/>
      <c r="N30" s="5"/>
    </row>
    <row r="31" spans="1:14" ht="15">
      <c r="A31" s="113" t="s">
        <v>25</v>
      </c>
      <c r="B31" s="115" t="s">
        <v>103</v>
      </c>
      <c r="C31" s="112"/>
      <c r="D31" s="119"/>
      <c r="E31" s="459"/>
      <c r="F31" s="335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114</v>
      </c>
      <c r="C32" s="109"/>
      <c r="D32" s="119"/>
      <c r="E32" s="491"/>
      <c r="F32" s="336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5" t="s">
        <v>103</v>
      </c>
      <c r="C33" s="109"/>
      <c r="D33" s="119"/>
      <c r="E33" s="492"/>
      <c r="F33" s="494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95"/>
      <c r="B34" s="196" t="s">
        <v>114</v>
      </c>
      <c r="C34" s="197"/>
      <c r="D34" s="119"/>
      <c r="E34" s="493"/>
      <c r="F34" s="495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14"/>
      <c r="B36" s="314"/>
      <c r="C36" s="314"/>
      <c r="D36" s="315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14"/>
      <c r="C38" s="314"/>
      <c r="D38" s="314"/>
      <c r="E38" s="315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14"/>
      <c r="C39" s="314"/>
      <c r="D39" s="314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43">
    <mergeCell ref="F31:F32"/>
    <mergeCell ref="F23:F24"/>
    <mergeCell ref="B38:E38"/>
    <mergeCell ref="F25:F26"/>
    <mergeCell ref="F27:F28"/>
    <mergeCell ref="F29:F30"/>
    <mergeCell ref="E33:E34"/>
    <mergeCell ref="F33:F34"/>
    <mergeCell ref="B39:D39"/>
    <mergeCell ref="A36:D36"/>
    <mergeCell ref="E23:E24"/>
    <mergeCell ref="E25:E26"/>
    <mergeCell ref="E27:E28"/>
    <mergeCell ref="E29:E30"/>
    <mergeCell ref="E31:E32"/>
    <mergeCell ref="E11:E12"/>
    <mergeCell ref="E13:E14"/>
    <mergeCell ref="E15:E16"/>
    <mergeCell ref="E21:E22"/>
    <mergeCell ref="E19:E20"/>
    <mergeCell ref="E17:E18"/>
    <mergeCell ref="A6:N7"/>
    <mergeCell ref="A8:A10"/>
    <mergeCell ref="B8:D8"/>
    <mergeCell ref="E8:F8"/>
    <mergeCell ref="G8:N8"/>
    <mergeCell ref="D9:D10"/>
    <mergeCell ref="E9:E10"/>
    <mergeCell ref="B9:C10"/>
    <mergeCell ref="F17:F18"/>
    <mergeCell ref="F13:F14"/>
    <mergeCell ref="F15:F16"/>
    <mergeCell ref="M9:N9"/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9:F20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G27" sqref="G27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42" t="s">
        <v>29</v>
      </c>
      <c r="J1" s="442"/>
      <c r="K1" s="442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61</v>
      </c>
      <c r="C2" s="27"/>
      <c r="D2" s="28"/>
      <c r="E2" s="28"/>
      <c r="F2" s="28"/>
      <c r="G2" s="28"/>
      <c r="H2" s="28"/>
      <c r="I2" s="442" t="s">
        <v>2</v>
      </c>
      <c r="J2" s="442"/>
      <c r="K2" s="442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2" t="s">
        <v>3</v>
      </c>
      <c r="J3" s="442"/>
      <c r="K3" s="442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7" t="s">
        <v>6</v>
      </c>
      <c r="B8" s="316" t="s">
        <v>7</v>
      </c>
      <c r="C8" s="317"/>
      <c r="D8" s="318"/>
      <c r="E8" s="316" t="s">
        <v>11</v>
      </c>
      <c r="F8" s="318"/>
      <c r="G8" s="331" t="s">
        <v>15</v>
      </c>
      <c r="H8" s="332"/>
      <c r="I8" s="332"/>
      <c r="J8" s="332"/>
      <c r="K8" s="332"/>
      <c r="L8" s="332"/>
      <c r="M8" s="332"/>
      <c r="N8" s="304"/>
    </row>
    <row r="9" spans="1:14" ht="13.5" thickTop="1">
      <c r="A9" s="308"/>
      <c r="B9" s="293" t="s">
        <v>8</v>
      </c>
      <c r="C9" s="320"/>
      <c r="D9" s="305" t="s">
        <v>9</v>
      </c>
      <c r="E9" s="310" t="s">
        <v>10</v>
      </c>
      <c r="F9" s="305" t="s">
        <v>9</v>
      </c>
      <c r="G9" s="452" t="s">
        <v>27</v>
      </c>
      <c r="H9" s="453"/>
      <c r="I9" s="321" t="s">
        <v>28</v>
      </c>
      <c r="J9" s="322"/>
      <c r="K9" s="321" t="s">
        <v>13</v>
      </c>
      <c r="L9" s="322"/>
      <c r="M9" s="321" t="s">
        <v>14</v>
      </c>
      <c r="N9" s="322"/>
    </row>
    <row r="10" spans="1:14" ht="15" thickBot="1">
      <c r="A10" s="309"/>
      <c r="B10" s="424"/>
      <c r="C10" s="297"/>
      <c r="D10" s="312"/>
      <c r="E10" s="311"/>
      <c r="F10" s="312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1" t="s">
        <v>16</v>
      </c>
      <c r="B11" s="61" t="s">
        <v>95</v>
      </c>
      <c r="C11" s="87">
        <v>1147</v>
      </c>
      <c r="D11" s="182">
        <f>(5.48+3.138+0.093)*1.075</f>
        <v>9.364325</v>
      </c>
      <c r="E11" s="310">
        <v>0</v>
      </c>
      <c r="F11" s="305">
        <v>25.76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10"/>
      <c r="B12" s="65" t="s">
        <v>96</v>
      </c>
      <c r="C12" s="110">
        <v>128</v>
      </c>
      <c r="D12" s="8">
        <f>(3.49+0.784+0.093)*1.075</f>
        <v>4.694525</v>
      </c>
      <c r="E12" s="422"/>
      <c r="F12" s="306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10"/>
      <c r="B13" s="65" t="s">
        <v>114</v>
      </c>
      <c r="C13" s="110">
        <v>17.25</v>
      </c>
      <c r="D13" s="184">
        <f>46.514*1.075</f>
        <v>50.00255</v>
      </c>
      <c r="E13" s="422"/>
      <c r="F13" s="306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09" t="s">
        <v>17</v>
      </c>
      <c r="B14" s="61" t="s">
        <v>95</v>
      </c>
      <c r="C14" s="109">
        <v>447</v>
      </c>
      <c r="D14" s="182">
        <f>(5.48+3.138+0.093)*1.075</f>
        <v>9.364325</v>
      </c>
      <c r="E14" s="421">
        <v>2</v>
      </c>
      <c r="F14" s="335">
        <v>25.76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10"/>
      <c r="B15" s="65" t="s">
        <v>96</v>
      </c>
      <c r="C15" s="110">
        <v>224</v>
      </c>
      <c r="D15" s="8">
        <f>(3.49+0.784+0.093)*1.075</f>
        <v>4.694525</v>
      </c>
      <c r="E15" s="422"/>
      <c r="F15" s="306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10"/>
      <c r="B16" s="65" t="s">
        <v>114</v>
      </c>
      <c r="C16" s="110">
        <v>17.25</v>
      </c>
      <c r="D16" s="184">
        <f>46.514*1.075</f>
        <v>50.00255</v>
      </c>
      <c r="E16" s="422"/>
      <c r="F16" s="306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09" t="s">
        <v>18</v>
      </c>
      <c r="B17" s="61" t="s">
        <v>95</v>
      </c>
      <c r="C17" s="214">
        <v>1194</v>
      </c>
      <c r="D17" s="182">
        <f>(5.48+3.138+0.093)*1.075</f>
        <v>9.364325</v>
      </c>
      <c r="E17" s="421">
        <v>5</v>
      </c>
      <c r="F17" s="335">
        <v>25.76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10"/>
      <c r="B18" s="65" t="s">
        <v>96</v>
      </c>
      <c r="C18" s="110">
        <v>357</v>
      </c>
      <c r="D18" s="8">
        <f>(3.49+0.784+0.093)*1.075</f>
        <v>4.694525</v>
      </c>
      <c r="E18" s="422"/>
      <c r="F18" s="306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10"/>
      <c r="B19" s="65" t="s">
        <v>114</v>
      </c>
      <c r="C19" s="110">
        <v>17.25</v>
      </c>
      <c r="D19" s="184">
        <f>46.514*1.075</f>
        <v>50.00255</v>
      </c>
      <c r="E19" s="422"/>
      <c r="F19" s="306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09" t="s">
        <v>19</v>
      </c>
      <c r="B20" s="61" t="s">
        <v>95</v>
      </c>
      <c r="C20" s="109"/>
      <c r="D20" s="231"/>
      <c r="E20" s="421"/>
      <c r="F20" s="335"/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10"/>
      <c r="B21" s="65" t="s">
        <v>96</v>
      </c>
      <c r="C21" s="110"/>
      <c r="D21" s="232"/>
      <c r="E21" s="422"/>
      <c r="F21" s="306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10"/>
      <c r="B22" s="65" t="s">
        <v>114</v>
      </c>
      <c r="C22" s="110"/>
      <c r="D22" s="232"/>
      <c r="E22" s="422"/>
      <c r="F22" s="306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09" t="s">
        <v>20</v>
      </c>
      <c r="B23" s="61" t="s">
        <v>95</v>
      </c>
      <c r="C23" s="109"/>
      <c r="D23" s="231"/>
      <c r="E23" s="421"/>
      <c r="F23" s="335"/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10"/>
      <c r="B24" s="65" t="s">
        <v>96</v>
      </c>
      <c r="C24" s="110"/>
      <c r="D24" s="232"/>
      <c r="E24" s="422"/>
      <c r="F24" s="306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10"/>
      <c r="B25" s="65" t="s">
        <v>114</v>
      </c>
      <c r="C25" s="110"/>
      <c r="D25" s="232"/>
      <c r="E25" s="422"/>
      <c r="F25" s="306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09" t="s">
        <v>69</v>
      </c>
      <c r="B26" s="61" t="s">
        <v>95</v>
      </c>
      <c r="C26" s="109"/>
      <c r="D26" s="231"/>
      <c r="E26" s="421"/>
      <c r="F26" s="335"/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10"/>
      <c r="B27" s="65" t="s">
        <v>96</v>
      </c>
      <c r="C27" s="110"/>
      <c r="D27" s="232"/>
      <c r="E27" s="422"/>
      <c r="F27" s="306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10"/>
      <c r="B28" s="65" t="s">
        <v>114</v>
      </c>
      <c r="C28" s="110"/>
      <c r="D28" s="232"/>
      <c r="E28" s="422"/>
      <c r="F28" s="306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09" t="s">
        <v>70</v>
      </c>
      <c r="B29" s="61" t="s">
        <v>95</v>
      </c>
      <c r="C29" s="109"/>
      <c r="D29" s="231"/>
      <c r="E29" s="421"/>
      <c r="F29" s="335"/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10"/>
      <c r="B30" s="65" t="s">
        <v>96</v>
      </c>
      <c r="C30" s="110"/>
      <c r="D30" s="232"/>
      <c r="E30" s="422"/>
      <c r="F30" s="306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10"/>
      <c r="B31" s="65" t="s">
        <v>114</v>
      </c>
      <c r="C31" s="110"/>
      <c r="D31" s="232"/>
      <c r="E31" s="422"/>
      <c r="F31" s="306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09" t="s">
        <v>22</v>
      </c>
      <c r="B32" s="61" t="s">
        <v>95</v>
      </c>
      <c r="C32" s="109"/>
      <c r="D32" s="231"/>
      <c r="E32" s="421"/>
      <c r="F32" s="335"/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10"/>
      <c r="B33" s="65" t="s">
        <v>96</v>
      </c>
      <c r="C33" s="110"/>
      <c r="D33" s="232"/>
      <c r="E33" s="422"/>
      <c r="F33" s="306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10"/>
      <c r="B34" s="65" t="s">
        <v>114</v>
      </c>
      <c r="C34" s="110"/>
      <c r="D34" s="232"/>
      <c r="E34" s="422"/>
      <c r="F34" s="306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496" t="s">
        <v>23</v>
      </c>
      <c r="B35" s="198" t="s">
        <v>95</v>
      </c>
      <c r="C35" s="116"/>
      <c r="D35" s="182"/>
      <c r="E35" s="499"/>
      <c r="F35" s="501"/>
      <c r="G35" s="114"/>
      <c r="H35" s="5"/>
      <c r="I35" s="4"/>
      <c r="J35" s="5"/>
      <c r="K35" s="4"/>
      <c r="L35" s="5"/>
      <c r="M35" s="4"/>
      <c r="N35" s="5"/>
    </row>
    <row r="36" spans="1:14" ht="15" customHeight="1">
      <c r="A36" s="497"/>
      <c r="B36" s="65" t="s">
        <v>96</v>
      </c>
      <c r="C36" s="110"/>
      <c r="D36" s="8"/>
      <c r="E36" s="422"/>
      <c r="F36" s="458"/>
      <c r="G36" s="114"/>
      <c r="H36" s="5"/>
      <c r="I36" s="4"/>
      <c r="J36" s="5"/>
      <c r="K36" s="4"/>
      <c r="L36" s="5"/>
      <c r="M36" s="4"/>
      <c r="N36" s="5"/>
    </row>
    <row r="37" spans="1:14" ht="15" customHeight="1" thickBot="1">
      <c r="A37" s="498"/>
      <c r="B37" s="199" t="s">
        <v>114</v>
      </c>
      <c r="C37" s="126"/>
      <c r="D37" s="184"/>
      <c r="E37" s="500"/>
      <c r="F37" s="486"/>
      <c r="G37" s="114"/>
      <c r="H37" s="5"/>
      <c r="I37" s="4"/>
      <c r="J37" s="5"/>
      <c r="K37" s="4"/>
      <c r="L37" s="5"/>
      <c r="M37" s="4"/>
      <c r="N37" s="5"/>
    </row>
    <row r="38" spans="1:14" ht="12.75">
      <c r="A38" s="410" t="s">
        <v>24</v>
      </c>
      <c r="B38" s="65" t="s">
        <v>95</v>
      </c>
      <c r="C38" s="110"/>
      <c r="D38" s="182"/>
      <c r="E38" s="422"/>
      <c r="F38" s="306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10"/>
      <c r="B39" s="65" t="s">
        <v>96</v>
      </c>
      <c r="C39" s="110"/>
      <c r="D39" s="8"/>
      <c r="E39" s="422"/>
      <c r="F39" s="306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10"/>
      <c r="B40" s="65" t="s">
        <v>114</v>
      </c>
      <c r="C40" s="110"/>
      <c r="D40" s="184"/>
      <c r="E40" s="422"/>
      <c r="F40" s="306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09" t="s">
        <v>25</v>
      </c>
      <c r="B41" s="61" t="s">
        <v>95</v>
      </c>
      <c r="C41" s="109"/>
      <c r="D41" s="182"/>
      <c r="E41" s="421"/>
      <c r="F41" s="335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10"/>
      <c r="B42" s="65" t="s">
        <v>96</v>
      </c>
      <c r="C42" s="110"/>
      <c r="D42" s="8"/>
      <c r="E42" s="422"/>
      <c r="F42" s="306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10"/>
      <c r="B43" s="65" t="s">
        <v>114</v>
      </c>
      <c r="C43" s="110"/>
      <c r="D43" s="184"/>
      <c r="E43" s="422"/>
      <c r="F43" s="306"/>
      <c r="G43" s="4"/>
      <c r="H43" s="5"/>
      <c r="I43" s="4"/>
      <c r="J43" s="5"/>
      <c r="K43" s="4"/>
      <c r="L43" s="5"/>
      <c r="M43" s="4"/>
      <c r="N43" s="5"/>
    </row>
    <row r="44" spans="1:14" ht="12.75">
      <c r="A44" s="430" t="s">
        <v>26</v>
      </c>
      <c r="B44" s="181" t="s">
        <v>95</v>
      </c>
      <c r="C44" s="116"/>
      <c r="D44" s="182"/>
      <c r="E44" s="443"/>
      <c r="F44" s="501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31"/>
      <c r="B45" s="171" t="s">
        <v>96</v>
      </c>
      <c r="C45" s="110"/>
      <c r="D45" s="8"/>
      <c r="E45" s="295"/>
      <c r="F45" s="458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32"/>
      <c r="B46" s="183" t="s">
        <v>114</v>
      </c>
      <c r="C46" s="126"/>
      <c r="D46" s="184"/>
      <c r="E46" s="444"/>
      <c r="F46" s="426"/>
      <c r="G46" s="135"/>
      <c r="H46" s="135"/>
      <c r="I46" s="135"/>
      <c r="J46" s="135"/>
      <c r="K46" s="135"/>
      <c r="L46" s="135"/>
      <c r="M46" s="135"/>
      <c r="N46" s="135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314" t="s">
        <v>32</v>
      </c>
      <c r="B48" s="314"/>
      <c r="C48" s="314"/>
      <c r="D48" s="315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4" t="s">
        <v>35</v>
      </c>
      <c r="C50" s="314"/>
      <c r="D50" s="314"/>
      <c r="E50" s="315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4" t="s">
        <v>34</v>
      </c>
      <c r="C51" s="314"/>
      <c r="D51" s="314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E20:E22"/>
    <mergeCell ref="E26:E28"/>
    <mergeCell ref="F26:F28"/>
    <mergeCell ref="F23:F25"/>
    <mergeCell ref="A26:A28"/>
    <mergeCell ref="A29:A31"/>
    <mergeCell ref="E29:E31"/>
    <mergeCell ref="F29:F31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D9:D10"/>
    <mergeCell ref="E9:E10"/>
    <mergeCell ref="F9:F10"/>
    <mergeCell ref="G9:H9"/>
    <mergeCell ref="E11:E13"/>
    <mergeCell ref="E14:E16"/>
    <mergeCell ref="K9:L9"/>
    <mergeCell ref="I9:J9"/>
    <mergeCell ref="I1:K1"/>
    <mergeCell ref="I2:K2"/>
    <mergeCell ref="I3:K3"/>
    <mergeCell ref="A6:N7"/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K29" sqref="K29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64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64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65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5" customHeight="1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5" customHeight="1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5" customHeight="1" thickBot="1" thickTop="1">
      <c r="A8" s="307" t="s">
        <v>6</v>
      </c>
      <c r="B8" s="316" t="s">
        <v>7</v>
      </c>
      <c r="C8" s="317"/>
      <c r="D8" s="318"/>
      <c r="E8" s="316" t="s">
        <v>11</v>
      </c>
      <c r="F8" s="318"/>
      <c r="G8" s="331" t="s">
        <v>15</v>
      </c>
      <c r="H8" s="332"/>
      <c r="I8" s="332"/>
      <c r="J8" s="332"/>
      <c r="K8" s="332"/>
      <c r="L8" s="332"/>
      <c r="M8" s="332"/>
      <c r="N8" s="304"/>
    </row>
    <row r="9" spans="1:14" ht="15" customHeight="1" thickTop="1">
      <c r="A9" s="308"/>
      <c r="B9" s="293" t="s">
        <v>8</v>
      </c>
      <c r="C9" s="320"/>
      <c r="D9" s="305" t="s">
        <v>9</v>
      </c>
      <c r="E9" s="310" t="s">
        <v>10</v>
      </c>
      <c r="F9" s="305" t="s">
        <v>9</v>
      </c>
      <c r="G9" s="452" t="s">
        <v>27</v>
      </c>
      <c r="H9" s="453"/>
      <c r="I9" s="321" t="s">
        <v>28</v>
      </c>
      <c r="J9" s="322"/>
      <c r="K9" s="321" t="s">
        <v>13</v>
      </c>
      <c r="L9" s="322"/>
      <c r="M9" s="321" t="s">
        <v>14</v>
      </c>
      <c r="N9" s="322"/>
    </row>
    <row r="10" spans="1:14" ht="15" customHeight="1" thickBot="1">
      <c r="A10" s="309"/>
      <c r="B10" s="508"/>
      <c r="C10" s="334"/>
      <c r="D10" s="306"/>
      <c r="E10" s="311"/>
      <c r="F10" s="312"/>
      <c r="G10" s="18" t="s">
        <v>115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313" t="s">
        <v>16</v>
      </c>
      <c r="B11" s="135" t="s">
        <v>101</v>
      </c>
      <c r="C11" s="147">
        <v>0</v>
      </c>
      <c r="D11" s="135">
        <f>(5.48+3.138+0.093)*1.075</f>
        <v>9.364325</v>
      </c>
      <c r="E11" s="88"/>
      <c r="F11" s="6"/>
      <c r="G11" s="9"/>
      <c r="H11" s="145"/>
      <c r="I11" s="481"/>
      <c r="J11" s="481"/>
      <c r="K11" s="135"/>
      <c r="L11" s="135"/>
      <c r="M11" s="135"/>
      <c r="N11" s="135"/>
    </row>
    <row r="12" spans="1:14" ht="15" customHeight="1">
      <c r="A12" s="489"/>
      <c r="B12" s="136" t="s">
        <v>116</v>
      </c>
      <c r="C12" s="136">
        <v>0</v>
      </c>
      <c r="D12" s="135">
        <f>(3.49+0.784+0.093)*1.075</f>
        <v>4.694525</v>
      </c>
      <c r="E12" s="85"/>
      <c r="F12" s="8"/>
      <c r="G12" s="12"/>
      <c r="H12" s="144"/>
      <c r="I12" s="482"/>
      <c r="J12" s="482"/>
      <c r="K12" s="135"/>
      <c r="L12" s="135"/>
      <c r="M12" s="135"/>
      <c r="N12" s="135"/>
    </row>
    <row r="13" spans="1:14" ht="15" customHeight="1">
      <c r="A13" s="338"/>
      <c r="B13" s="136" t="s">
        <v>112</v>
      </c>
      <c r="C13" s="136">
        <v>34.5</v>
      </c>
      <c r="D13" s="135">
        <f>46.514*1.075</f>
        <v>50.00255</v>
      </c>
      <c r="E13" s="86"/>
      <c r="F13" s="22"/>
      <c r="G13" s="12"/>
      <c r="H13" s="144"/>
      <c r="I13" s="483"/>
      <c r="J13" s="483"/>
      <c r="K13" s="135"/>
      <c r="L13" s="135"/>
      <c r="M13" s="135"/>
      <c r="N13" s="135"/>
    </row>
    <row r="14" spans="1:14" ht="15" customHeight="1">
      <c r="A14" s="337" t="s">
        <v>17</v>
      </c>
      <c r="B14" s="135" t="s">
        <v>101</v>
      </c>
      <c r="C14" s="135">
        <v>0</v>
      </c>
      <c r="D14" s="135">
        <f>(5.48+3.138+0.093)*1.075</f>
        <v>9.364325</v>
      </c>
      <c r="E14" s="85"/>
      <c r="F14" s="8"/>
      <c r="G14" s="12"/>
      <c r="H14" s="144"/>
      <c r="I14" s="505"/>
      <c r="J14" s="481"/>
      <c r="K14" s="135"/>
      <c r="L14" s="135"/>
      <c r="M14" s="135"/>
      <c r="N14" s="135"/>
    </row>
    <row r="15" spans="1:14" ht="15" customHeight="1">
      <c r="A15" s="489"/>
      <c r="B15" s="135" t="s">
        <v>102</v>
      </c>
      <c r="C15" s="135">
        <v>0</v>
      </c>
      <c r="D15" s="135">
        <f>(3.49+0.784+0.093)*1.075</f>
        <v>4.694525</v>
      </c>
      <c r="E15" s="85"/>
      <c r="F15" s="8"/>
      <c r="G15" s="12"/>
      <c r="H15" s="144"/>
      <c r="I15" s="506"/>
      <c r="J15" s="482"/>
      <c r="K15" s="135"/>
      <c r="L15" s="135"/>
      <c r="M15" s="135"/>
      <c r="N15" s="135"/>
    </row>
    <row r="16" spans="1:14" ht="15" customHeight="1">
      <c r="A16" s="338"/>
      <c r="B16" s="135" t="s">
        <v>114</v>
      </c>
      <c r="C16" s="135">
        <v>34.5</v>
      </c>
      <c r="D16" s="135">
        <f>46.514*1.075</f>
        <v>50.00255</v>
      </c>
      <c r="E16" s="76"/>
      <c r="F16" s="16"/>
      <c r="G16" s="11"/>
      <c r="H16" s="146"/>
      <c r="I16" s="507"/>
      <c r="J16" s="483"/>
      <c r="K16" s="114"/>
      <c r="L16" s="5"/>
      <c r="M16" s="4"/>
      <c r="N16" s="5"/>
    </row>
    <row r="17" spans="1:14" ht="15" customHeight="1">
      <c r="A17" s="337" t="s">
        <v>18</v>
      </c>
      <c r="B17" s="135" t="s">
        <v>101</v>
      </c>
      <c r="C17" s="147">
        <v>0</v>
      </c>
      <c r="D17" s="135">
        <f>(5.48+3.138+0.093)*1.075</f>
        <v>9.364325</v>
      </c>
      <c r="E17" s="76"/>
      <c r="F17" s="16"/>
      <c r="G17" s="11"/>
      <c r="H17" s="13"/>
      <c r="I17" s="421">
        <v>2000</v>
      </c>
      <c r="J17" s="335">
        <v>120.12</v>
      </c>
      <c r="K17" s="4"/>
      <c r="L17" s="5"/>
      <c r="M17" s="4"/>
      <c r="N17" s="5"/>
    </row>
    <row r="18" spans="1:14" ht="15" customHeight="1">
      <c r="A18" s="489"/>
      <c r="B18" s="136" t="s">
        <v>102</v>
      </c>
      <c r="C18" s="135">
        <v>0</v>
      </c>
      <c r="D18" s="135">
        <f>(3.49+0.784+0.093)*1.075</f>
        <v>4.694525</v>
      </c>
      <c r="E18" s="76"/>
      <c r="F18" s="16"/>
      <c r="G18" s="11"/>
      <c r="H18" s="13"/>
      <c r="I18" s="422"/>
      <c r="J18" s="306"/>
      <c r="K18" s="4"/>
      <c r="L18" s="5"/>
      <c r="M18" s="4"/>
      <c r="N18" s="5"/>
    </row>
    <row r="19" spans="1:14" ht="15" customHeight="1">
      <c r="A19" s="489"/>
      <c r="B19" s="135" t="s">
        <v>114</v>
      </c>
      <c r="C19" s="135">
        <v>34.5</v>
      </c>
      <c r="D19" s="135">
        <f>46.514*1.075</f>
        <v>50.00255</v>
      </c>
      <c r="E19" s="76"/>
      <c r="F19" s="16"/>
      <c r="G19" s="11"/>
      <c r="H19" s="13"/>
      <c r="I19" s="416"/>
      <c r="J19" s="336"/>
      <c r="K19" s="4"/>
      <c r="L19" s="5"/>
      <c r="M19" s="4"/>
      <c r="N19" s="5"/>
    </row>
    <row r="20" spans="1:14" ht="15" customHeight="1">
      <c r="A20" s="509" t="s">
        <v>19</v>
      </c>
      <c r="B20" s="135" t="s">
        <v>101</v>
      </c>
      <c r="C20" s="112"/>
      <c r="D20" s="226"/>
      <c r="E20" s="114"/>
      <c r="F20" s="5"/>
      <c r="G20" s="4"/>
      <c r="H20" s="5"/>
      <c r="I20" s="421"/>
      <c r="J20" s="335"/>
      <c r="K20" s="4"/>
      <c r="L20" s="5"/>
      <c r="M20" s="4"/>
      <c r="N20" s="5"/>
    </row>
    <row r="21" spans="1:14" ht="15" customHeight="1">
      <c r="A21" s="510"/>
      <c r="B21" s="136" t="s">
        <v>102</v>
      </c>
      <c r="C21" s="112"/>
      <c r="D21" s="226"/>
      <c r="E21" s="114"/>
      <c r="F21" s="5"/>
      <c r="G21" s="4"/>
      <c r="H21" s="5"/>
      <c r="I21" s="422"/>
      <c r="J21" s="306"/>
      <c r="K21" s="4"/>
      <c r="L21" s="5"/>
      <c r="M21" s="4"/>
      <c r="N21" s="5"/>
    </row>
    <row r="22" spans="1:14" ht="15" customHeight="1">
      <c r="A22" s="511"/>
      <c r="B22" s="135" t="s">
        <v>114</v>
      </c>
      <c r="C22" s="112"/>
      <c r="D22" s="226"/>
      <c r="E22" s="114"/>
      <c r="F22" s="5"/>
      <c r="G22" s="4"/>
      <c r="H22" s="5"/>
      <c r="I22" s="416"/>
      <c r="J22" s="336"/>
      <c r="K22" s="4"/>
      <c r="L22" s="5"/>
      <c r="M22" s="4"/>
      <c r="N22" s="5"/>
    </row>
    <row r="23" spans="1:14" ht="15" customHeight="1">
      <c r="A23" s="509" t="s">
        <v>20</v>
      </c>
      <c r="B23" s="135" t="s">
        <v>101</v>
      </c>
      <c r="C23" s="112"/>
      <c r="D23" s="226"/>
      <c r="E23" s="114"/>
      <c r="F23" s="5"/>
      <c r="G23" s="4"/>
      <c r="H23" s="5"/>
      <c r="I23" s="421"/>
      <c r="J23" s="335"/>
      <c r="K23" s="4"/>
      <c r="L23" s="5"/>
      <c r="M23" s="4"/>
      <c r="N23" s="5"/>
    </row>
    <row r="24" spans="1:14" ht="15" customHeight="1">
      <c r="A24" s="510"/>
      <c r="B24" s="136" t="s">
        <v>102</v>
      </c>
      <c r="C24" s="112"/>
      <c r="D24" s="226"/>
      <c r="E24" s="114"/>
      <c r="F24" s="5"/>
      <c r="G24" s="4"/>
      <c r="H24" s="5"/>
      <c r="I24" s="422"/>
      <c r="J24" s="306"/>
      <c r="K24" s="4"/>
      <c r="L24" s="5"/>
      <c r="M24" s="4"/>
      <c r="N24" s="5"/>
    </row>
    <row r="25" spans="1:14" ht="15" customHeight="1">
      <c r="A25" s="511"/>
      <c r="B25" s="135" t="s">
        <v>114</v>
      </c>
      <c r="C25" s="112"/>
      <c r="D25" s="226"/>
      <c r="E25" s="114"/>
      <c r="F25" s="5"/>
      <c r="G25" s="4"/>
      <c r="H25" s="5"/>
      <c r="I25" s="416"/>
      <c r="J25" s="336"/>
      <c r="K25" s="4"/>
      <c r="L25" s="5"/>
      <c r="M25" s="4"/>
      <c r="N25" s="5"/>
    </row>
    <row r="26" spans="1:14" ht="15" customHeight="1">
      <c r="A26" s="509" t="s">
        <v>21</v>
      </c>
      <c r="B26" s="135" t="s">
        <v>101</v>
      </c>
      <c r="C26" s="112"/>
      <c r="D26" s="226"/>
      <c r="E26" s="114"/>
      <c r="F26" s="5"/>
      <c r="G26" s="4"/>
      <c r="H26" s="5"/>
      <c r="I26" s="421"/>
      <c r="J26" s="335"/>
      <c r="K26" s="4"/>
      <c r="L26" s="5"/>
      <c r="M26" s="4"/>
      <c r="N26" s="5"/>
    </row>
    <row r="27" spans="1:14" ht="15" customHeight="1">
      <c r="A27" s="510"/>
      <c r="B27" s="136" t="s">
        <v>102</v>
      </c>
      <c r="C27" s="112"/>
      <c r="D27" s="226"/>
      <c r="E27" s="114"/>
      <c r="F27" s="5"/>
      <c r="G27" s="4"/>
      <c r="H27" s="5"/>
      <c r="I27" s="422"/>
      <c r="J27" s="306"/>
      <c r="K27" s="4"/>
      <c r="L27" s="5"/>
      <c r="M27" s="4"/>
      <c r="N27" s="5"/>
    </row>
    <row r="28" spans="1:14" ht="15" customHeight="1">
      <c r="A28" s="511"/>
      <c r="B28" s="135" t="s">
        <v>114</v>
      </c>
      <c r="C28" s="112"/>
      <c r="D28" s="226"/>
      <c r="E28" s="114"/>
      <c r="F28" s="5"/>
      <c r="G28" s="4"/>
      <c r="H28" s="5"/>
      <c r="I28" s="416"/>
      <c r="J28" s="336"/>
      <c r="K28" s="4"/>
      <c r="L28" s="5"/>
      <c r="M28" s="4"/>
      <c r="N28" s="5"/>
    </row>
    <row r="29" spans="1:14" ht="15" customHeight="1">
      <c r="A29" s="509" t="s">
        <v>70</v>
      </c>
      <c r="B29" s="135" t="s">
        <v>101</v>
      </c>
      <c r="C29" s="112"/>
      <c r="D29" s="226"/>
      <c r="E29" s="114"/>
      <c r="F29" s="5"/>
      <c r="G29" s="4"/>
      <c r="H29" s="5"/>
      <c r="I29" s="421"/>
      <c r="J29" s="335"/>
      <c r="K29" s="4"/>
      <c r="L29" s="5"/>
      <c r="M29" s="4"/>
      <c r="N29" s="5"/>
    </row>
    <row r="30" spans="1:14" ht="15" customHeight="1">
      <c r="A30" s="510"/>
      <c r="B30" s="136" t="s">
        <v>102</v>
      </c>
      <c r="C30" s="112"/>
      <c r="D30" s="226"/>
      <c r="E30" s="114"/>
      <c r="F30" s="5"/>
      <c r="G30" s="4"/>
      <c r="H30" s="5"/>
      <c r="I30" s="422"/>
      <c r="J30" s="306"/>
      <c r="K30" s="4"/>
      <c r="L30" s="5"/>
      <c r="M30" s="4"/>
      <c r="N30" s="5"/>
    </row>
    <row r="31" spans="1:14" ht="15" customHeight="1">
      <c r="A31" s="511"/>
      <c r="B31" s="135" t="s">
        <v>114</v>
      </c>
      <c r="C31" s="112"/>
      <c r="D31" s="226"/>
      <c r="E31" s="114"/>
      <c r="F31" s="5"/>
      <c r="G31" s="4"/>
      <c r="H31" s="5"/>
      <c r="I31" s="416"/>
      <c r="J31" s="336"/>
      <c r="K31" s="4"/>
      <c r="L31" s="5"/>
      <c r="M31" s="4"/>
      <c r="N31" s="5"/>
    </row>
    <row r="32" spans="1:14" ht="15" customHeight="1">
      <c r="A32" s="509" t="s">
        <v>22</v>
      </c>
      <c r="B32" s="135" t="s">
        <v>101</v>
      </c>
      <c r="C32" s="237"/>
      <c r="D32" s="226"/>
      <c r="E32" s="114"/>
      <c r="F32" s="5"/>
      <c r="G32" s="4"/>
      <c r="H32" s="5"/>
      <c r="I32" s="421"/>
      <c r="J32" s="335"/>
      <c r="K32" s="4"/>
      <c r="L32" s="5"/>
      <c r="M32" s="4"/>
      <c r="N32" s="5"/>
    </row>
    <row r="33" spans="1:14" ht="15" customHeight="1">
      <c r="A33" s="510"/>
      <c r="B33" s="136" t="s">
        <v>102</v>
      </c>
      <c r="C33" s="112"/>
      <c r="D33" s="226"/>
      <c r="E33" s="114"/>
      <c r="F33" s="5"/>
      <c r="G33" s="4"/>
      <c r="H33" s="5"/>
      <c r="I33" s="422"/>
      <c r="J33" s="306"/>
      <c r="K33" s="4"/>
      <c r="L33" s="5"/>
      <c r="M33" s="4"/>
      <c r="N33" s="5"/>
    </row>
    <row r="34" spans="1:14" ht="15" customHeight="1">
      <c r="A34" s="511"/>
      <c r="B34" s="135" t="s">
        <v>114</v>
      </c>
      <c r="C34" s="112"/>
      <c r="D34" s="226"/>
      <c r="E34" s="114"/>
      <c r="F34" s="5"/>
      <c r="G34" s="4"/>
      <c r="H34" s="5"/>
      <c r="I34" s="416"/>
      <c r="J34" s="336"/>
      <c r="K34" s="4"/>
      <c r="L34" s="5"/>
      <c r="M34" s="4"/>
      <c r="N34" s="5"/>
    </row>
    <row r="35" spans="1:14" ht="15" customHeight="1">
      <c r="A35" s="337" t="s">
        <v>23</v>
      </c>
      <c r="B35" s="135" t="s">
        <v>101</v>
      </c>
      <c r="C35" s="135"/>
      <c r="D35" s="135"/>
      <c r="E35" s="114"/>
      <c r="F35" s="5"/>
      <c r="G35" s="4"/>
      <c r="H35" s="5"/>
      <c r="I35" s="421"/>
      <c r="J35" s="335"/>
      <c r="K35" s="4"/>
      <c r="L35" s="5"/>
      <c r="M35" s="4"/>
      <c r="N35" s="5"/>
    </row>
    <row r="36" spans="1:14" ht="15" customHeight="1">
      <c r="A36" s="489"/>
      <c r="B36" s="136" t="s">
        <v>102</v>
      </c>
      <c r="C36" s="135"/>
      <c r="D36" s="135"/>
      <c r="E36" s="114"/>
      <c r="F36" s="5"/>
      <c r="G36" s="4"/>
      <c r="H36" s="5"/>
      <c r="I36" s="422"/>
      <c r="J36" s="306"/>
      <c r="K36" s="4"/>
      <c r="L36" s="5"/>
      <c r="M36" s="4"/>
      <c r="N36" s="5"/>
    </row>
    <row r="37" spans="1:14" ht="15" customHeight="1">
      <c r="A37" s="338"/>
      <c r="B37" s="135" t="s">
        <v>114</v>
      </c>
      <c r="C37" s="135"/>
      <c r="D37" s="135"/>
      <c r="E37" s="114"/>
      <c r="F37" s="5"/>
      <c r="G37" s="4"/>
      <c r="H37" s="5"/>
      <c r="I37" s="416"/>
      <c r="J37" s="336"/>
      <c r="K37" s="4"/>
      <c r="L37" s="5"/>
      <c r="M37" s="4"/>
      <c r="N37" s="5"/>
    </row>
    <row r="38" spans="1:14" ht="15" customHeight="1">
      <c r="A38" s="337" t="s">
        <v>24</v>
      </c>
      <c r="B38" s="135" t="s">
        <v>101</v>
      </c>
      <c r="C38" s="147"/>
      <c r="D38" s="135"/>
      <c r="E38" s="114"/>
      <c r="F38" s="5"/>
      <c r="G38" s="4"/>
      <c r="H38" s="5"/>
      <c r="I38" s="502"/>
      <c r="J38" s="481"/>
      <c r="K38" s="4"/>
      <c r="L38" s="5"/>
      <c r="M38" s="4"/>
      <c r="N38" s="5"/>
    </row>
    <row r="39" spans="1:14" ht="15" customHeight="1">
      <c r="A39" s="489"/>
      <c r="B39" s="136" t="s">
        <v>102</v>
      </c>
      <c r="C39" s="147"/>
      <c r="D39" s="135"/>
      <c r="E39" s="114"/>
      <c r="F39" s="5"/>
      <c r="G39" s="4"/>
      <c r="H39" s="5"/>
      <c r="I39" s="503"/>
      <c r="J39" s="482"/>
      <c r="K39" s="4"/>
      <c r="L39" s="5"/>
      <c r="M39" s="4"/>
      <c r="N39" s="5"/>
    </row>
    <row r="40" spans="1:14" ht="15" customHeight="1">
      <c r="A40" s="338"/>
      <c r="B40" s="135" t="s">
        <v>114</v>
      </c>
      <c r="C40" s="135"/>
      <c r="D40" s="135"/>
      <c r="E40" s="114"/>
      <c r="F40" s="5"/>
      <c r="G40" s="4"/>
      <c r="H40" s="5"/>
      <c r="I40" s="504"/>
      <c r="J40" s="483"/>
      <c r="K40" s="4"/>
      <c r="L40" s="5"/>
      <c r="M40" s="4"/>
      <c r="N40" s="5"/>
    </row>
    <row r="41" spans="1:14" ht="15" customHeight="1">
      <c r="A41" s="337" t="s">
        <v>25</v>
      </c>
      <c r="B41" s="135" t="s">
        <v>101</v>
      </c>
      <c r="C41" s="135"/>
      <c r="D41" s="135"/>
      <c r="E41" s="114"/>
      <c r="F41" s="5"/>
      <c r="G41" s="4"/>
      <c r="H41" s="5"/>
      <c r="I41" s="421"/>
      <c r="J41" s="335"/>
      <c r="K41" s="4"/>
      <c r="L41" s="5"/>
      <c r="M41" s="4"/>
      <c r="N41" s="5"/>
    </row>
    <row r="42" spans="1:14" ht="15" customHeight="1">
      <c r="A42" s="489"/>
      <c r="B42" s="136" t="s">
        <v>102</v>
      </c>
      <c r="C42" s="135"/>
      <c r="D42" s="135"/>
      <c r="E42" s="114"/>
      <c r="F42" s="5"/>
      <c r="G42" s="4"/>
      <c r="H42" s="5"/>
      <c r="I42" s="422"/>
      <c r="J42" s="306"/>
      <c r="K42" s="4"/>
      <c r="L42" s="5"/>
      <c r="M42" s="4"/>
      <c r="N42" s="5"/>
    </row>
    <row r="43" spans="1:14" ht="15" customHeight="1">
      <c r="A43" s="338"/>
      <c r="B43" s="135" t="s">
        <v>114</v>
      </c>
      <c r="C43" s="135"/>
      <c r="D43" s="135"/>
      <c r="E43" s="114"/>
      <c r="F43" s="5"/>
      <c r="G43" s="4"/>
      <c r="H43" s="5"/>
      <c r="I43" s="416"/>
      <c r="J43" s="336"/>
      <c r="K43" s="4"/>
      <c r="L43" s="5"/>
      <c r="M43" s="4"/>
      <c r="N43" s="5"/>
    </row>
    <row r="44" spans="1:14" ht="15" customHeight="1">
      <c r="A44" s="337" t="s">
        <v>26</v>
      </c>
      <c r="B44" s="135" t="s">
        <v>101</v>
      </c>
      <c r="C44" s="147"/>
      <c r="D44" s="135"/>
      <c r="E44" s="76"/>
      <c r="F44" s="15"/>
      <c r="G44" s="14"/>
      <c r="H44" s="15"/>
      <c r="I44" s="421"/>
      <c r="J44" s="335"/>
      <c r="K44" s="14"/>
      <c r="L44" s="15"/>
      <c r="M44" s="14"/>
      <c r="N44" s="15"/>
    </row>
    <row r="45" spans="1:14" ht="15" customHeight="1">
      <c r="A45" s="489"/>
      <c r="B45" s="136" t="s">
        <v>102</v>
      </c>
      <c r="C45" s="147"/>
      <c r="D45" s="135"/>
      <c r="E45" s="76"/>
      <c r="F45" s="15"/>
      <c r="G45" s="14"/>
      <c r="H45" s="15"/>
      <c r="I45" s="422"/>
      <c r="J45" s="306"/>
      <c r="K45" s="14"/>
      <c r="L45" s="15"/>
      <c r="M45" s="14"/>
      <c r="N45" s="15"/>
    </row>
    <row r="46" spans="1:14" ht="15" customHeight="1" thickBot="1">
      <c r="A46" s="296"/>
      <c r="B46" s="135" t="s">
        <v>114</v>
      </c>
      <c r="C46" s="135"/>
      <c r="D46" s="135"/>
      <c r="E46" s="75"/>
      <c r="F46" s="3"/>
      <c r="G46" s="2"/>
      <c r="H46" s="3"/>
      <c r="I46" s="311"/>
      <c r="J46" s="312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49">
    <mergeCell ref="A26:A28"/>
    <mergeCell ref="A29:A31"/>
    <mergeCell ref="A32:A34"/>
    <mergeCell ref="A14:A16"/>
    <mergeCell ref="A17:A19"/>
    <mergeCell ref="A20:A22"/>
    <mergeCell ref="A23:A25"/>
    <mergeCell ref="M9:N9"/>
    <mergeCell ref="A6:N7"/>
    <mergeCell ref="A8:A10"/>
    <mergeCell ref="B8:D8"/>
    <mergeCell ref="E8:F8"/>
    <mergeCell ref="G8:N8"/>
    <mergeCell ref="D9:D10"/>
    <mergeCell ref="E9:E10"/>
    <mergeCell ref="A35:A37"/>
    <mergeCell ref="A38:A40"/>
    <mergeCell ref="A41:A43"/>
    <mergeCell ref="A44:A46"/>
    <mergeCell ref="A11:A13"/>
    <mergeCell ref="I9:J9"/>
    <mergeCell ref="K9:L9"/>
    <mergeCell ref="F9:F10"/>
    <mergeCell ref="G9:H9"/>
    <mergeCell ref="B9:C10"/>
    <mergeCell ref="I20:I22"/>
    <mergeCell ref="J20:J22"/>
    <mergeCell ref="I11:I13"/>
    <mergeCell ref="J11:J13"/>
    <mergeCell ref="I14:I16"/>
    <mergeCell ref="J14:J16"/>
    <mergeCell ref="I17:I19"/>
    <mergeCell ref="J17:J19"/>
    <mergeCell ref="I23:I25"/>
    <mergeCell ref="J23:J25"/>
    <mergeCell ref="I26:I28"/>
    <mergeCell ref="J26:J28"/>
    <mergeCell ref="I29:I31"/>
    <mergeCell ref="J29:J31"/>
    <mergeCell ref="I32:I34"/>
    <mergeCell ref="I35:I37"/>
    <mergeCell ref="I38:I40"/>
    <mergeCell ref="I41:I43"/>
    <mergeCell ref="I44:I46"/>
    <mergeCell ref="J32:J34"/>
    <mergeCell ref="J35:J37"/>
    <mergeCell ref="J38:J40"/>
    <mergeCell ref="J41:J43"/>
    <mergeCell ref="J44:J46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89</v>
      </c>
      <c r="C1" t="s">
        <v>72</v>
      </c>
    </row>
    <row r="2" spans="1:3" ht="12.75">
      <c r="A2" t="s">
        <v>73</v>
      </c>
      <c r="C2" t="s">
        <v>74</v>
      </c>
    </row>
    <row r="3" spans="1:3" ht="12.75">
      <c r="A3" t="s">
        <v>75</v>
      </c>
      <c r="C3" t="s">
        <v>76</v>
      </c>
    </row>
    <row r="4" spans="1:3" ht="12.75">
      <c r="A4" t="s">
        <v>77</v>
      </c>
      <c r="C4" t="s">
        <v>78</v>
      </c>
    </row>
    <row r="5" spans="1:3" ht="12.75">
      <c r="A5" t="s">
        <v>79</v>
      </c>
      <c r="C5" t="s">
        <v>80</v>
      </c>
    </row>
    <row r="6" spans="1:3" ht="12.75">
      <c r="A6" t="s">
        <v>81</v>
      </c>
      <c r="C6" t="s">
        <v>82</v>
      </c>
    </row>
    <row r="7" spans="1:3" ht="12.75">
      <c r="A7" t="s">
        <v>83</v>
      </c>
      <c r="C7" t="s">
        <v>84</v>
      </c>
    </row>
    <row r="8" spans="1:3" ht="12.75">
      <c r="A8" t="s">
        <v>85</v>
      </c>
      <c r="C8" t="s">
        <v>90</v>
      </c>
    </row>
    <row r="9" spans="1:3" ht="12.75">
      <c r="A9" t="s">
        <v>71</v>
      </c>
      <c r="C9" t="s">
        <v>86</v>
      </c>
    </row>
    <row r="10" spans="1:3" ht="12.75">
      <c r="A10" t="s">
        <v>87</v>
      </c>
      <c r="C10" t="s">
        <v>88</v>
      </c>
    </row>
    <row r="11" spans="1:3" ht="12.75">
      <c r="A11" t="s">
        <v>91</v>
      </c>
      <c r="C11" t="s">
        <v>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B27" sqref="B27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6.14062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104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106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63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66</v>
      </c>
      <c r="M5" s="42"/>
      <c r="N5" s="42"/>
      <c r="O5" s="42"/>
    </row>
    <row r="6" spans="1:15" ht="9.75" customHeight="1" thickTop="1">
      <c r="A6" s="292" t="s">
        <v>5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8"/>
      <c r="O6" s="42"/>
    </row>
    <row r="7" spans="1:15" ht="9.75" customHeight="1" thickBot="1">
      <c r="A7" s="269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1"/>
      <c r="O7" s="42"/>
    </row>
    <row r="8" spans="1:15" ht="15" customHeight="1" thickBot="1" thickTop="1">
      <c r="A8" s="272" t="s">
        <v>6</v>
      </c>
      <c r="B8" s="275" t="s">
        <v>7</v>
      </c>
      <c r="C8" s="276"/>
      <c r="D8" s="277"/>
      <c r="E8" s="275" t="s">
        <v>11</v>
      </c>
      <c r="F8" s="277"/>
      <c r="G8" s="299" t="s">
        <v>15</v>
      </c>
      <c r="H8" s="278"/>
      <c r="I8" s="278"/>
      <c r="J8" s="278"/>
      <c r="K8" s="278"/>
      <c r="L8" s="278"/>
      <c r="M8" s="278"/>
      <c r="N8" s="302"/>
      <c r="O8" s="42"/>
    </row>
    <row r="9" spans="1:15" ht="15" customHeight="1" thickTop="1">
      <c r="A9" s="273"/>
      <c r="B9" s="291" t="s">
        <v>8</v>
      </c>
      <c r="C9" s="260"/>
      <c r="D9" s="279" t="s">
        <v>9</v>
      </c>
      <c r="E9" s="280" t="s">
        <v>67</v>
      </c>
      <c r="F9" s="279" t="s">
        <v>9</v>
      </c>
      <c r="G9" s="289" t="s">
        <v>27</v>
      </c>
      <c r="H9" s="290"/>
      <c r="I9" s="289" t="s">
        <v>28</v>
      </c>
      <c r="J9" s="290"/>
      <c r="K9" s="289" t="s">
        <v>13</v>
      </c>
      <c r="L9" s="290"/>
      <c r="M9" s="289" t="s">
        <v>14</v>
      </c>
      <c r="N9" s="290"/>
      <c r="O9" s="42"/>
    </row>
    <row r="10" spans="1:15" ht="15" customHeight="1" thickBot="1">
      <c r="A10" s="274"/>
      <c r="B10" s="284"/>
      <c r="C10" s="300"/>
      <c r="D10" s="303"/>
      <c r="E10" s="281"/>
      <c r="F10" s="262"/>
      <c r="G10" s="18" t="s">
        <v>115</v>
      </c>
      <c r="H10" s="46" t="s">
        <v>9</v>
      </c>
      <c r="I10" s="47" t="s">
        <v>12</v>
      </c>
      <c r="J10" s="46" t="s">
        <v>9</v>
      </c>
      <c r="K10" s="47" t="s">
        <v>97</v>
      </c>
      <c r="L10" s="46" t="s">
        <v>9</v>
      </c>
      <c r="M10" s="47" t="s">
        <v>98</v>
      </c>
      <c r="N10" s="46" t="s">
        <v>9</v>
      </c>
      <c r="O10" s="42"/>
    </row>
    <row r="11" spans="1:15" ht="12.75" customHeight="1" thickTop="1">
      <c r="A11" s="291" t="s">
        <v>16</v>
      </c>
      <c r="B11" s="150" t="s">
        <v>95</v>
      </c>
      <c r="C11" s="223">
        <v>2900</v>
      </c>
      <c r="D11" s="254">
        <f>(5.48+2.233+0.093)*1.075</f>
        <v>8.39145</v>
      </c>
      <c r="E11" s="260">
        <v>105</v>
      </c>
      <c r="F11" s="279">
        <v>25.76</v>
      </c>
      <c r="G11" s="261">
        <f>151.23*84</f>
        <v>12703.32</v>
      </c>
      <c r="H11" s="302">
        <v>12.33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284"/>
      <c r="B12" s="151" t="s">
        <v>96</v>
      </c>
      <c r="C12" s="110">
        <v>940</v>
      </c>
      <c r="D12" s="255">
        <f>(3.49+0.744+0.093)*1.075</f>
        <v>4.6515249999999995</v>
      </c>
      <c r="E12" s="300"/>
      <c r="F12" s="303"/>
      <c r="G12" s="287"/>
      <c r="H12" s="303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285"/>
      <c r="B13" s="256" t="s">
        <v>108</v>
      </c>
      <c r="C13" s="126">
        <v>33</v>
      </c>
      <c r="D13" s="257">
        <f>148.844*1.075</f>
        <v>160.0073</v>
      </c>
      <c r="E13" s="301"/>
      <c r="F13" s="282"/>
      <c r="G13" s="288"/>
      <c r="H13" s="282"/>
      <c r="I13" s="48"/>
      <c r="J13" s="49"/>
      <c r="K13" s="48"/>
      <c r="L13" s="49"/>
      <c r="M13" s="48"/>
      <c r="N13" s="49"/>
      <c r="O13" s="42"/>
    </row>
    <row r="14" spans="1:15" ht="15" customHeight="1">
      <c r="A14" s="283" t="s">
        <v>17</v>
      </c>
      <c r="B14" s="100" t="s">
        <v>95</v>
      </c>
      <c r="C14" s="215">
        <v>3100</v>
      </c>
      <c r="D14" s="254">
        <f>(5.48+2.233+0.093)*1.075</f>
        <v>8.39145</v>
      </c>
      <c r="E14" s="299">
        <v>3</v>
      </c>
      <c r="F14" s="302">
        <v>25.75</v>
      </c>
      <c r="G14" s="286">
        <f>151.23*84</f>
        <v>12703.32</v>
      </c>
      <c r="H14" s="302">
        <v>12.33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284"/>
      <c r="B15" s="100" t="s">
        <v>96</v>
      </c>
      <c r="C15" s="94">
        <v>1000</v>
      </c>
      <c r="D15" s="255">
        <f>(3.49+0.744+0.093)*1.075</f>
        <v>4.6515249999999995</v>
      </c>
      <c r="E15" s="300"/>
      <c r="F15" s="303"/>
      <c r="G15" s="287"/>
      <c r="H15" s="303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285"/>
      <c r="B16" s="98" t="s">
        <v>108</v>
      </c>
      <c r="C16" s="94">
        <v>33</v>
      </c>
      <c r="D16" s="257">
        <f>148.844*1.075</f>
        <v>160.0073</v>
      </c>
      <c r="E16" s="300"/>
      <c r="F16" s="303"/>
      <c r="G16" s="287"/>
      <c r="H16" s="282"/>
      <c r="I16" s="50"/>
      <c r="J16" s="51"/>
      <c r="K16" s="50"/>
      <c r="L16" s="51"/>
      <c r="M16" s="50"/>
      <c r="N16" s="51"/>
      <c r="O16" s="42"/>
    </row>
    <row r="17" spans="1:15" ht="15" customHeight="1">
      <c r="A17" s="283" t="s">
        <v>18</v>
      </c>
      <c r="B17" s="102" t="s">
        <v>95</v>
      </c>
      <c r="C17" s="216">
        <v>3200</v>
      </c>
      <c r="D17" s="254">
        <f>(5.48+2.233+0.093)*1.075</f>
        <v>8.39145</v>
      </c>
      <c r="E17" s="299">
        <f>30+6</f>
        <v>36</v>
      </c>
      <c r="F17" s="302">
        <v>25.76</v>
      </c>
      <c r="G17" s="286">
        <f>151.23*84</f>
        <v>12703.32</v>
      </c>
      <c r="H17" s="302">
        <v>12.33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284"/>
      <c r="B18" s="100" t="s">
        <v>96</v>
      </c>
      <c r="C18" s="94">
        <v>920</v>
      </c>
      <c r="D18" s="255">
        <f>(3.49+0.744+0.093)*1.075</f>
        <v>4.6515249999999995</v>
      </c>
      <c r="E18" s="300"/>
      <c r="F18" s="303"/>
      <c r="G18" s="287"/>
      <c r="H18" s="303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285"/>
      <c r="B19" s="98" t="s">
        <v>108</v>
      </c>
      <c r="C19" s="93">
        <v>33</v>
      </c>
      <c r="D19" s="257">
        <f>148.844*1.075</f>
        <v>160.0073</v>
      </c>
      <c r="E19" s="301"/>
      <c r="F19" s="282"/>
      <c r="G19" s="288"/>
      <c r="H19" s="282"/>
      <c r="I19" s="48"/>
      <c r="J19" s="49"/>
      <c r="K19" s="48"/>
      <c r="L19" s="49"/>
      <c r="M19" s="48"/>
      <c r="N19" s="49"/>
      <c r="O19" s="42"/>
    </row>
    <row r="20" spans="1:15" ht="15" customHeight="1">
      <c r="A20" s="283" t="s">
        <v>19</v>
      </c>
      <c r="B20" s="102" t="s">
        <v>95</v>
      </c>
      <c r="C20" s="216"/>
      <c r="D20" s="97"/>
      <c r="E20" s="299"/>
      <c r="F20" s="302"/>
      <c r="G20" s="286"/>
      <c r="H20" s="302"/>
      <c r="I20" s="72"/>
      <c r="J20" s="44"/>
      <c r="K20" s="72"/>
      <c r="L20" s="44"/>
      <c r="M20" s="72"/>
      <c r="N20" s="44"/>
      <c r="O20" s="42"/>
    </row>
    <row r="21" spans="1:15" ht="15" customHeight="1">
      <c r="A21" s="284"/>
      <c r="B21" s="100" t="s">
        <v>96</v>
      </c>
      <c r="C21" s="94"/>
      <c r="D21" s="101"/>
      <c r="E21" s="300"/>
      <c r="F21" s="303"/>
      <c r="G21" s="287"/>
      <c r="H21" s="303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285"/>
      <c r="B22" s="98" t="s">
        <v>108</v>
      </c>
      <c r="C22" s="93"/>
      <c r="D22" s="99"/>
      <c r="E22" s="301"/>
      <c r="F22" s="282"/>
      <c r="G22" s="288"/>
      <c r="H22" s="282"/>
      <c r="I22" s="48"/>
      <c r="J22" s="49"/>
      <c r="K22" s="48"/>
      <c r="L22" s="49"/>
      <c r="M22" s="48"/>
      <c r="N22" s="49"/>
      <c r="O22" s="42"/>
    </row>
    <row r="23" spans="1:15" ht="15" customHeight="1">
      <c r="A23" s="283" t="s">
        <v>20</v>
      </c>
      <c r="B23" s="102" t="s">
        <v>95</v>
      </c>
      <c r="C23" s="95"/>
      <c r="D23" s="97"/>
      <c r="E23" s="299"/>
      <c r="F23" s="302"/>
      <c r="G23" s="286"/>
      <c r="H23" s="302"/>
      <c r="I23" s="72"/>
      <c r="J23" s="44"/>
      <c r="K23" s="72"/>
      <c r="L23" s="44"/>
      <c r="M23" s="72"/>
      <c r="N23" s="44"/>
      <c r="O23" s="42"/>
    </row>
    <row r="24" spans="1:15" ht="15" customHeight="1">
      <c r="A24" s="284"/>
      <c r="B24" s="100" t="s">
        <v>96</v>
      </c>
      <c r="C24" s="94"/>
      <c r="D24" s="101"/>
      <c r="E24" s="300"/>
      <c r="F24" s="303"/>
      <c r="G24" s="287"/>
      <c r="H24" s="303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285"/>
      <c r="B25" s="98" t="s">
        <v>108</v>
      </c>
      <c r="C25" s="93"/>
      <c r="D25" s="99"/>
      <c r="E25" s="301"/>
      <c r="F25" s="282"/>
      <c r="G25" s="288"/>
      <c r="H25" s="282"/>
      <c r="I25" s="48"/>
      <c r="J25" s="49"/>
      <c r="K25" s="48"/>
      <c r="L25" s="49"/>
      <c r="M25" s="48"/>
      <c r="N25" s="49"/>
      <c r="O25" s="42"/>
    </row>
    <row r="26" spans="1:15" ht="15" customHeight="1">
      <c r="A26" s="283" t="s">
        <v>69</v>
      </c>
      <c r="B26" s="102" t="s">
        <v>95</v>
      </c>
      <c r="C26" s="95"/>
      <c r="D26" s="97"/>
      <c r="E26" s="299"/>
      <c r="F26" s="302"/>
      <c r="G26" s="286"/>
      <c r="H26" s="302"/>
      <c r="I26" s="72"/>
      <c r="J26" s="44"/>
      <c r="K26" s="72"/>
      <c r="L26" s="44"/>
      <c r="M26" s="72"/>
      <c r="N26" s="44"/>
      <c r="O26" s="42"/>
    </row>
    <row r="27" spans="1:15" ht="15" customHeight="1">
      <c r="A27" s="284"/>
      <c r="B27" s="98" t="s">
        <v>96</v>
      </c>
      <c r="C27" s="94"/>
      <c r="D27" s="101"/>
      <c r="E27" s="300"/>
      <c r="F27" s="303"/>
      <c r="G27" s="287"/>
      <c r="H27" s="303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285"/>
      <c r="B28" s="98" t="s">
        <v>108</v>
      </c>
      <c r="C28" s="93"/>
      <c r="D28" s="99"/>
      <c r="E28" s="301"/>
      <c r="F28" s="282"/>
      <c r="G28" s="288"/>
      <c r="H28" s="282"/>
      <c r="I28" s="48"/>
      <c r="J28" s="49"/>
      <c r="K28" s="48"/>
      <c r="L28" s="49"/>
      <c r="M28" s="48"/>
      <c r="N28" s="49"/>
      <c r="O28" s="42"/>
    </row>
    <row r="29" spans="1:15" ht="15" customHeight="1">
      <c r="A29" s="283" t="s">
        <v>70</v>
      </c>
      <c r="B29" s="102" t="s">
        <v>95</v>
      </c>
      <c r="C29" s="103"/>
      <c r="D29" s="97"/>
      <c r="E29" s="299"/>
      <c r="F29" s="302"/>
      <c r="G29" s="286"/>
      <c r="H29" s="302"/>
      <c r="I29" s="14"/>
      <c r="J29" s="15"/>
      <c r="K29" s="14"/>
      <c r="L29" s="15"/>
      <c r="M29" s="14"/>
      <c r="N29" s="15"/>
      <c r="O29" s="42"/>
    </row>
    <row r="30" spans="1:15" ht="15" customHeight="1">
      <c r="A30" s="284"/>
      <c r="B30" s="100" t="s">
        <v>96</v>
      </c>
      <c r="C30" s="101"/>
      <c r="D30" s="101"/>
      <c r="E30" s="300"/>
      <c r="F30" s="303"/>
      <c r="G30" s="287"/>
      <c r="H30" s="303"/>
      <c r="I30" s="7"/>
      <c r="J30" s="8"/>
      <c r="K30" s="7"/>
      <c r="L30" s="8"/>
      <c r="M30" s="7"/>
      <c r="N30" s="8"/>
      <c r="O30" s="42"/>
    </row>
    <row r="31" spans="1:15" ht="15" customHeight="1">
      <c r="A31" s="285"/>
      <c r="B31" s="98" t="s">
        <v>108</v>
      </c>
      <c r="C31" s="99"/>
      <c r="D31" s="99"/>
      <c r="E31" s="301"/>
      <c r="F31" s="282"/>
      <c r="G31" s="288"/>
      <c r="H31" s="282"/>
      <c r="I31" s="21"/>
      <c r="J31" s="22"/>
      <c r="K31" s="21"/>
      <c r="L31" s="22"/>
      <c r="M31" s="21"/>
      <c r="N31" s="22"/>
      <c r="O31" s="42"/>
    </row>
    <row r="32" spans="1:15" ht="15" customHeight="1">
      <c r="A32" s="283" t="s">
        <v>22</v>
      </c>
      <c r="B32" s="102" t="s">
        <v>95</v>
      </c>
      <c r="C32" s="103"/>
      <c r="D32" s="238"/>
      <c r="E32" s="299"/>
      <c r="F32" s="302"/>
      <c r="G32" s="286"/>
      <c r="H32" s="302"/>
      <c r="I32" s="21"/>
      <c r="J32" s="22"/>
      <c r="K32" s="21"/>
      <c r="L32" s="22"/>
      <c r="M32" s="21"/>
      <c r="N32" s="22"/>
      <c r="O32" s="42"/>
    </row>
    <row r="33" spans="1:15" ht="15" customHeight="1">
      <c r="A33" s="284"/>
      <c r="B33" s="100" t="s">
        <v>96</v>
      </c>
      <c r="C33" s="101"/>
      <c r="D33" s="101"/>
      <c r="E33" s="300"/>
      <c r="F33" s="303"/>
      <c r="G33" s="287"/>
      <c r="H33" s="303"/>
      <c r="I33" s="21"/>
      <c r="J33" s="22"/>
      <c r="K33" s="21"/>
      <c r="L33" s="22"/>
      <c r="M33" s="21"/>
      <c r="N33" s="22"/>
      <c r="O33" s="42"/>
    </row>
    <row r="34" spans="1:15" ht="15" customHeight="1">
      <c r="A34" s="285"/>
      <c r="B34" s="98" t="s">
        <v>108</v>
      </c>
      <c r="C34" s="99"/>
      <c r="D34" s="99"/>
      <c r="E34" s="301"/>
      <c r="F34" s="282"/>
      <c r="G34" s="288"/>
      <c r="H34" s="282"/>
      <c r="I34" s="52"/>
      <c r="J34" s="53"/>
      <c r="K34" s="52"/>
      <c r="L34" s="53"/>
      <c r="M34" s="52"/>
      <c r="N34" s="53"/>
      <c r="O34" s="42"/>
    </row>
    <row r="35" spans="1:15" ht="13.5" customHeight="1">
      <c r="A35" s="283" t="s">
        <v>23</v>
      </c>
      <c r="B35" s="102" t="s">
        <v>95</v>
      </c>
      <c r="C35" s="95"/>
      <c r="D35" s="103"/>
      <c r="E35" s="299"/>
      <c r="F35" s="302"/>
      <c r="G35" s="286"/>
      <c r="H35" s="302"/>
      <c r="I35" s="52"/>
      <c r="J35" s="53"/>
      <c r="K35" s="52"/>
      <c r="L35" s="53"/>
      <c r="M35" s="52"/>
      <c r="N35" s="53"/>
      <c r="O35" s="42"/>
    </row>
    <row r="36" spans="1:15" ht="13.5" customHeight="1">
      <c r="A36" s="284"/>
      <c r="B36" s="100" t="s">
        <v>96</v>
      </c>
      <c r="C36" s="94"/>
      <c r="D36" s="101"/>
      <c r="E36" s="300"/>
      <c r="F36" s="303"/>
      <c r="G36" s="287"/>
      <c r="H36" s="303"/>
      <c r="I36" s="52"/>
      <c r="J36" s="53"/>
      <c r="K36" s="52"/>
      <c r="L36" s="53"/>
      <c r="M36" s="52"/>
      <c r="N36" s="53"/>
      <c r="O36" s="42"/>
    </row>
    <row r="37" spans="1:15" ht="11.25" customHeight="1">
      <c r="A37" s="285"/>
      <c r="B37" s="98" t="s">
        <v>108</v>
      </c>
      <c r="C37" s="93"/>
      <c r="D37" s="99"/>
      <c r="E37" s="301"/>
      <c r="F37" s="282"/>
      <c r="G37" s="288"/>
      <c r="H37" s="282"/>
      <c r="I37" s="52"/>
      <c r="J37" s="53"/>
      <c r="K37" s="52"/>
      <c r="L37" s="53"/>
      <c r="M37" s="52"/>
      <c r="N37" s="53"/>
      <c r="O37" s="42"/>
    </row>
    <row r="38" spans="1:15" ht="14.25" customHeight="1">
      <c r="A38" s="283" t="s">
        <v>24</v>
      </c>
      <c r="B38" s="102" t="s">
        <v>95</v>
      </c>
      <c r="C38" s="95"/>
      <c r="D38" s="103"/>
      <c r="E38" s="299"/>
      <c r="F38" s="302"/>
      <c r="G38" s="286"/>
      <c r="H38" s="302"/>
      <c r="I38" s="52"/>
      <c r="J38" s="53"/>
      <c r="K38" s="52"/>
      <c r="L38" s="53"/>
      <c r="M38" s="52"/>
      <c r="N38" s="53"/>
      <c r="O38" s="42"/>
    </row>
    <row r="39" spans="1:15" ht="14.25" customHeight="1">
      <c r="A39" s="284"/>
      <c r="B39" s="100" t="s">
        <v>96</v>
      </c>
      <c r="C39" s="94"/>
      <c r="D39" s="101"/>
      <c r="E39" s="300"/>
      <c r="F39" s="303"/>
      <c r="G39" s="287"/>
      <c r="H39" s="303"/>
      <c r="I39" s="52"/>
      <c r="J39" s="53"/>
      <c r="K39" s="52"/>
      <c r="L39" s="53"/>
      <c r="M39" s="52"/>
      <c r="N39" s="53"/>
      <c r="O39" s="42"/>
    </row>
    <row r="40" spans="1:15" ht="12.75" customHeight="1">
      <c r="A40" s="285"/>
      <c r="B40" s="98" t="s">
        <v>108</v>
      </c>
      <c r="C40" s="93"/>
      <c r="D40" s="99"/>
      <c r="E40" s="301"/>
      <c r="F40" s="282"/>
      <c r="G40" s="288"/>
      <c r="H40" s="282"/>
      <c r="I40" s="52"/>
      <c r="J40" s="53"/>
      <c r="K40" s="52"/>
      <c r="L40" s="53"/>
      <c r="M40" s="52"/>
      <c r="N40" s="53"/>
      <c r="O40" s="42"/>
    </row>
    <row r="41" spans="1:15" ht="15" customHeight="1">
      <c r="A41" s="283" t="s">
        <v>25</v>
      </c>
      <c r="B41" s="102" t="s">
        <v>95</v>
      </c>
      <c r="C41" s="95"/>
      <c r="D41" s="103"/>
      <c r="E41" s="299"/>
      <c r="F41" s="302"/>
      <c r="G41" s="286"/>
      <c r="H41" s="302"/>
      <c r="I41" s="52"/>
      <c r="J41" s="53"/>
      <c r="K41" s="52"/>
      <c r="L41" s="53"/>
      <c r="M41" s="52"/>
      <c r="N41" s="53"/>
      <c r="O41" s="42"/>
    </row>
    <row r="42" spans="1:15" ht="15" customHeight="1">
      <c r="A42" s="284"/>
      <c r="B42" s="100" t="s">
        <v>96</v>
      </c>
      <c r="C42" s="94"/>
      <c r="D42" s="101"/>
      <c r="E42" s="300"/>
      <c r="F42" s="303"/>
      <c r="G42" s="287"/>
      <c r="H42" s="303"/>
      <c r="I42" s="52"/>
      <c r="J42" s="53"/>
      <c r="K42" s="52"/>
      <c r="L42" s="53"/>
      <c r="M42" s="52"/>
      <c r="N42" s="53"/>
      <c r="O42" s="42"/>
    </row>
    <row r="43" spans="1:15" ht="15" customHeight="1">
      <c r="A43" s="285"/>
      <c r="B43" s="98" t="s">
        <v>108</v>
      </c>
      <c r="C43" s="93"/>
      <c r="D43" s="99"/>
      <c r="E43" s="301"/>
      <c r="F43" s="282"/>
      <c r="G43" s="288"/>
      <c r="H43" s="282"/>
      <c r="I43" s="52"/>
      <c r="J43" s="53"/>
      <c r="K43" s="52"/>
      <c r="L43" s="53"/>
      <c r="M43" s="52"/>
      <c r="N43" s="53"/>
      <c r="O43" s="42"/>
    </row>
    <row r="44" spans="1:15" ht="12" customHeight="1">
      <c r="A44" s="283" t="s">
        <v>26</v>
      </c>
      <c r="B44" s="102" t="s">
        <v>95</v>
      </c>
      <c r="C44" s="95"/>
      <c r="D44" s="103"/>
      <c r="E44" s="299"/>
      <c r="F44" s="302"/>
      <c r="G44" s="286"/>
      <c r="H44" s="302"/>
      <c r="I44" s="72"/>
      <c r="J44" s="44"/>
      <c r="K44" s="72"/>
      <c r="L44" s="44"/>
      <c r="M44" s="72"/>
      <c r="N44" s="44"/>
      <c r="O44" s="42"/>
    </row>
    <row r="45" spans="1:15" ht="12" customHeight="1">
      <c r="A45" s="284"/>
      <c r="B45" s="100" t="s">
        <v>96</v>
      </c>
      <c r="C45" s="94"/>
      <c r="D45" s="101"/>
      <c r="E45" s="300"/>
      <c r="F45" s="303"/>
      <c r="G45" s="287"/>
      <c r="H45" s="303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263"/>
      <c r="B46" s="98" t="s">
        <v>108</v>
      </c>
      <c r="C46" s="105"/>
      <c r="D46" s="99"/>
      <c r="E46" s="264"/>
      <c r="F46" s="262"/>
      <c r="G46" s="265"/>
      <c r="H46" s="262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3">
    <mergeCell ref="A41:A43"/>
    <mergeCell ref="E41:E43"/>
    <mergeCell ref="F41:F43"/>
    <mergeCell ref="G41:G43"/>
    <mergeCell ref="H44:H46"/>
    <mergeCell ref="A44:A46"/>
    <mergeCell ref="E44:E46"/>
    <mergeCell ref="F44:F46"/>
    <mergeCell ref="G44:G46"/>
    <mergeCell ref="H41:H43"/>
    <mergeCell ref="A32:A34"/>
    <mergeCell ref="G32:G34"/>
    <mergeCell ref="H32:H34"/>
    <mergeCell ref="E32:E34"/>
    <mergeCell ref="F32:F34"/>
    <mergeCell ref="A35:A37"/>
    <mergeCell ref="F35:F37"/>
    <mergeCell ref="G35:G37"/>
    <mergeCell ref="H35:H37"/>
    <mergeCell ref="A17:A19"/>
    <mergeCell ref="E17:E19"/>
    <mergeCell ref="E11:E13"/>
    <mergeCell ref="H29:H31"/>
    <mergeCell ref="A29:A31"/>
    <mergeCell ref="E29:E31"/>
    <mergeCell ref="F29:F31"/>
    <mergeCell ref="G29:G31"/>
    <mergeCell ref="H23:H25"/>
    <mergeCell ref="A23:A25"/>
    <mergeCell ref="I9:J9"/>
    <mergeCell ref="H20:H22"/>
    <mergeCell ref="F17:F19"/>
    <mergeCell ref="G17:G19"/>
    <mergeCell ref="H17:H19"/>
    <mergeCell ref="F11:F13"/>
    <mergeCell ref="G11:G13"/>
    <mergeCell ref="H11:H13"/>
    <mergeCell ref="H14:H16"/>
    <mergeCell ref="F9:F10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G9:H9"/>
    <mergeCell ref="A20:A22"/>
    <mergeCell ref="E20:E22"/>
    <mergeCell ref="F20:F22"/>
    <mergeCell ref="G20:G22"/>
    <mergeCell ref="F14:F16"/>
    <mergeCell ref="E14:E16"/>
    <mergeCell ref="G14:G16"/>
    <mergeCell ref="A11:A13"/>
    <mergeCell ref="A14:A16"/>
    <mergeCell ref="E23:E25"/>
    <mergeCell ref="F23:F25"/>
    <mergeCell ref="G23:G25"/>
    <mergeCell ref="H26:H28"/>
    <mergeCell ref="A26:A28"/>
    <mergeCell ref="E26:E28"/>
    <mergeCell ref="F26:F28"/>
    <mergeCell ref="G26:G28"/>
    <mergeCell ref="E35:E37"/>
    <mergeCell ref="H38:H40"/>
    <mergeCell ref="A38:A40"/>
    <mergeCell ref="E38:E40"/>
    <mergeCell ref="F38:F40"/>
    <mergeCell ref="G38:G40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C32" sqref="C32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58" t="s">
        <v>29</v>
      </c>
      <c r="J1" s="358"/>
      <c r="K1" s="358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58</v>
      </c>
      <c r="C2" s="55"/>
      <c r="D2" s="56"/>
      <c r="E2" s="57"/>
      <c r="F2" s="57"/>
      <c r="G2" s="57"/>
      <c r="H2" s="57"/>
      <c r="I2" s="358" t="s">
        <v>2</v>
      </c>
      <c r="J2" s="358"/>
      <c r="K2" s="358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58" t="s">
        <v>3</v>
      </c>
      <c r="J3" s="358"/>
      <c r="K3" s="358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66</v>
      </c>
      <c r="M5" s="59"/>
      <c r="N5" s="57"/>
      <c r="O5" s="56"/>
    </row>
    <row r="6" spans="1:15" ht="13.5" thickTop="1">
      <c r="A6" s="359" t="s">
        <v>5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1"/>
      <c r="O6" s="56"/>
    </row>
    <row r="7" spans="1:15" ht="13.5" thickBot="1">
      <c r="A7" s="362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4"/>
      <c r="O7" s="56"/>
    </row>
    <row r="8" spans="1:15" ht="14.25" thickBot="1" thickTop="1">
      <c r="A8" s="365" t="s">
        <v>6</v>
      </c>
      <c r="B8" s="367" t="s">
        <v>7</v>
      </c>
      <c r="C8" s="368"/>
      <c r="D8" s="369"/>
      <c r="E8" s="367" t="s">
        <v>11</v>
      </c>
      <c r="F8" s="369"/>
      <c r="G8" s="350" t="s">
        <v>15</v>
      </c>
      <c r="H8" s="351"/>
      <c r="I8" s="351"/>
      <c r="J8" s="351"/>
      <c r="K8" s="351"/>
      <c r="L8" s="351"/>
      <c r="M8" s="351"/>
      <c r="N8" s="266"/>
      <c r="O8" s="56"/>
    </row>
    <row r="9" spans="1:15" ht="13.5" thickTop="1">
      <c r="A9" s="345"/>
      <c r="B9" s="370" t="s">
        <v>8</v>
      </c>
      <c r="C9" s="371"/>
      <c r="D9" s="352" t="s">
        <v>9</v>
      </c>
      <c r="E9" s="353" t="s">
        <v>68</v>
      </c>
      <c r="F9" s="352" t="s">
        <v>9</v>
      </c>
      <c r="G9" s="356" t="s">
        <v>27</v>
      </c>
      <c r="H9" s="357"/>
      <c r="I9" s="356" t="s">
        <v>28</v>
      </c>
      <c r="J9" s="357"/>
      <c r="K9" s="356" t="s">
        <v>13</v>
      </c>
      <c r="L9" s="357"/>
      <c r="M9" s="356" t="s">
        <v>14</v>
      </c>
      <c r="N9" s="357"/>
      <c r="O9" s="56"/>
    </row>
    <row r="10" spans="1:15" ht="13.5" thickBot="1">
      <c r="A10" s="366"/>
      <c r="B10" s="372"/>
      <c r="C10" s="373"/>
      <c r="D10" s="343"/>
      <c r="E10" s="354"/>
      <c r="F10" s="355"/>
      <c r="G10" s="18" t="s">
        <v>115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70" t="s">
        <v>16</v>
      </c>
      <c r="B11" s="181" t="s">
        <v>95</v>
      </c>
      <c r="C11" s="250">
        <v>1860</v>
      </c>
      <c r="D11" s="251">
        <f>(5.48+3.138+0.093)*1.075</f>
        <v>9.364325</v>
      </c>
      <c r="E11" s="371">
        <v>250</v>
      </c>
      <c r="F11" s="352">
        <v>25.76</v>
      </c>
      <c r="G11" s="374">
        <f>255*84</f>
        <v>21420</v>
      </c>
      <c r="H11" s="266">
        <v>12.33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72"/>
      <c r="B12" s="171" t="s">
        <v>96</v>
      </c>
      <c r="C12" s="106">
        <v>480</v>
      </c>
      <c r="D12" s="252">
        <f>(3.49+0.784+0.093)*1.075</f>
        <v>4.694525</v>
      </c>
      <c r="E12" s="373"/>
      <c r="F12" s="343"/>
      <c r="G12" s="349"/>
      <c r="H12" s="343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72"/>
      <c r="B13" s="183" t="s">
        <v>114</v>
      </c>
      <c r="C13" s="192">
        <v>17.25</v>
      </c>
      <c r="D13" s="253">
        <f>46.514*1.075</f>
        <v>50.00255</v>
      </c>
      <c r="E13" s="373"/>
      <c r="F13" s="343"/>
      <c r="G13" s="349"/>
      <c r="H13" s="343"/>
      <c r="I13" s="65"/>
      <c r="J13" s="66"/>
      <c r="K13" s="65"/>
      <c r="L13" s="66"/>
      <c r="M13" s="65"/>
      <c r="N13" s="66"/>
      <c r="O13" s="56"/>
    </row>
    <row r="14" spans="1:15" ht="15" customHeight="1">
      <c r="A14" s="345" t="s">
        <v>17</v>
      </c>
      <c r="B14" s="65" t="s">
        <v>95</v>
      </c>
      <c r="C14" s="218">
        <v>2190</v>
      </c>
      <c r="D14" s="251">
        <f>(5.48+3.138+0.093)*1.075</f>
        <v>9.364325</v>
      </c>
      <c r="E14" s="346">
        <v>267</v>
      </c>
      <c r="F14" s="266">
        <v>25.76</v>
      </c>
      <c r="G14" s="348">
        <f>255*84</f>
        <v>21420</v>
      </c>
      <c r="H14" s="266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45"/>
      <c r="B15" s="65" t="s">
        <v>96</v>
      </c>
      <c r="C15" s="106">
        <v>480</v>
      </c>
      <c r="D15" s="252">
        <f>(3.49+0.784+0.093)*1.075</f>
        <v>4.694525</v>
      </c>
      <c r="E15" s="347"/>
      <c r="F15" s="343"/>
      <c r="G15" s="349"/>
      <c r="H15" s="343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45"/>
      <c r="B16" s="65" t="s">
        <v>114</v>
      </c>
      <c r="C16" s="106">
        <v>17.25</v>
      </c>
      <c r="D16" s="253">
        <f>46.514*1.075</f>
        <v>50.00255</v>
      </c>
      <c r="E16" s="347"/>
      <c r="F16" s="343"/>
      <c r="G16" s="349"/>
      <c r="H16" s="343"/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345" t="s">
        <v>18</v>
      </c>
      <c r="B17" s="61" t="s">
        <v>95</v>
      </c>
      <c r="C17" s="219">
        <v>2070</v>
      </c>
      <c r="D17" s="251">
        <f>(5.48+3.138+0.093)*1.075</f>
        <v>9.364325</v>
      </c>
      <c r="E17" s="346">
        <v>186</v>
      </c>
      <c r="F17" s="266">
        <v>25.76</v>
      </c>
      <c r="G17" s="348">
        <f>255*84</f>
        <v>21420</v>
      </c>
      <c r="H17" s="266">
        <v>12.33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345"/>
      <c r="B18" s="65" t="s">
        <v>96</v>
      </c>
      <c r="C18" s="106">
        <v>360</v>
      </c>
      <c r="D18" s="252">
        <f>(3.49+0.784+0.093)*1.075</f>
        <v>4.694525</v>
      </c>
      <c r="E18" s="347"/>
      <c r="F18" s="343"/>
      <c r="G18" s="349"/>
      <c r="H18" s="343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345"/>
      <c r="B19" s="65" t="s">
        <v>114</v>
      </c>
      <c r="C19" s="106">
        <v>17.25</v>
      </c>
      <c r="D19" s="253">
        <f>46.514*1.075</f>
        <v>50.00255</v>
      </c>
      <c r="E19" s="347"/>
      <c r="F19" s="343"/>
      <c r="G19" s="349"/>
      <c r="H19" s="343"/>
      <c r="I19" s="65"/>
      <c r="J19" s="66"/>
      <c r="K19" s="65"/>
      <c r="L19" s="66"/>
      <c r="M19" s="65"/>
      <c r="N19" s="66"/>
      <c r="O19" s="56"/>
    </row>
    <row r="20" spans="1:15" ht="13.5" thickTop="1">
      <c r="A20" s="344" t="s">
        <v>19</v>
      </c>
      <c r="B20" s="61" t="s">
        <v>95</v>
      </c>
      <c r="C20" s="219"/>
      <c r="D20" s="229"/>
      <c r="E20" s="346"/>
      <c r="F20" s="266"/>
      <c r="G20" s="348"/>
      <c r="H20" s="266"/>
      <c r="I20" s="69"/>
      <c r="J20" s="60"/>
      <c r="K20" s="69"/>
      <c r="L20" s="60"/>
      <c r="M20" s="69"/>
      <c r="N20" s="60"/>
      <c r="O20" s="56"/>
    </row>
    <row r="21" spans="1:15" ht="12.75">
      <c r="A21" s="345"/>
      <c r="B21" s="65" t="s">
        <v>96</v>
      </c>
      <c r="C21" s="106"/>
      <c r="D21" s="230"/>
      <c r="E21" s="347"/>
      <c r="F21" s="343"/>
      <c r="G21" s="349"/>
      <c r="H21" s="343"/>
      <c r="I21" s="65"/>
      <c r="J21" s="66"/>
      <c r="K21" s="65"/>
      <c r="L21" s="66"/>
      <c r="M21" s="65"/>
      <c r="N21" s="66"/>
      <c r="O21" s="56"/>
    </row>
    <row r="22" spans="1:15" ht="13.5" thickBot="1">
      <c r="A22" s="345"/>
      <c r="B22" s="65" t="s">
        <v>114</v>
      </c>
      <c r="C22" s="106"/>
      <c r="D22" s="230"/>
      <c r="E22" s="347"/>
      <c r="F22" s="343"/>
      <c r="G22" s="349"/>
      <c r="H22" s="343"/>
      <c r="I22" s="65"/>
      <c r="J22" s="66"/>
      <c r="K22" s="65"/>
      <c r="L22" s="66"/>
      <c r="M22" s="65"/>
      <c r="N22" s="66"/>
      <c r="O22" s="56"/>
    </row>
    <row r="23" spans="1:15" ht="13.5" thickTop="1">
      <c r="A23" s="344" t="s">
        <v>20</v>
      </c>
      <c r="B23" s="61" t="s">
        <v>95</v>
      </c>
      <c r="C23" s="219"/>
      <c r="D23" s="229"/>
      <c r="E23" s="346"/>
      <c r="F23" s="266"/>
      <c r="G23" s="348"/>
      <c r="H23" s="266"/>
      <c r="I23" s="69"/>
      <c r="J23" s="60"/>
      <c r="K23" s="69"/>
      <c r="L23" s="60"/>
      <c r="M23" s="69"/>
      <c r="N23" s="60"/>
      <c r="O23" s="56"/>
    </row>
    <row r="24" spans="1:15" ht="12.75">
      <c r="A24" s="345"/>
      <c r="B24" s="65" t="s">
        <v>96</v>
      </c>
      <c r="C24" s="106"/>
      <c r="D24" s="230"/>
      <c r="E24" s="347"/>
      <c r="F24" s="343"/>
      <c r="G24" s="349"/>
      <c r="H24" s="343"/>
      <c r="I24" s="65"/>
      <c r="J24" s="66"/>
      <c r="K24" s="65"/>
      <c r="L24" s="66"/>
      <c r="M24" s="65"/>
      <c r="N24" s="66"/>
      <c r="O24" s="56"/>
    </row>
    <row r="25" spans="1:15" ht="13.5" thickBot="1">
      <c r="A25" s="345"/>
      <c r="B25" s="65" t="s">
        <v>114</v>
      </c>
      <c r="C25" s="106"/>
      <c r="D25" s="230"/>
      <c r="E25" s="347"/>
      <c r="F25" s="343"/>
      <c r="G25" s="349"/>
      <c r="H25" s="343"/>
      <c r="I25" s="65"/>
      <c r="J25" s="66"/>
      <c r="K25" s="65"/>
      <c r="L25" s="66"/>
      <c r="M25" s="65"/>
      <c r="N25" s="66"/>
      <c r="O25" s="56"/>
    </row>
    <row r="26" spans="1:15" ht="13.5" thickTop="1">
      <c r="A26" s="344" t="s">
        <v>69</v>
      </c>
      <c r="B26" s="61" t="s">
        <v>95</v>
      </c>
      <c r="C26" s="107"/>
      <c r="D26" s="229"/>
      <c r="E26" s="346"/>
      <c r="F26" s="266"/>
      <c r="G26" s="348"/>
      <c r="H26" s="266"/>
      <c r="I26" s="69"/>
      <c r="J26" s="60"/>
      <c r="K26" s="69"/>
      <c r="L26" s="60"/>
      <c r="M26" s="69"/>
      <c r="N26" s="60"/>
      <c r="O26" s="56"/>
    </row>
    <row r="27" spans="1:15" ht="12.75">
      <c r="A27" s="345"/>
      <c r="B27" s="65" t="s">
        <v>96</v>
      </c>
      <c r="C27" s="106"/>
      <c r="D27" s="230"/>
      <c r="E27" s="347"/>
      <c r="F27" s="343"/>
      <c r="G27" s="349"/>
      <c r="H27" s="343"/>
      <c r="I27" s="65"/>
      <c r="J27" s="66"/>
      <c r="K27" s="65"/>
      <c r="L27" s="66"/>
      <c r="M27" s="65"/>
      <c r="N27" s="66"/>
      <c r="O27" s="56"/>
    </row>
    <row r="28" spans="1:15" ht="13.5" thickBot="1">
      <c r="A28" s="345"/>
      <c r="B28" s="65" t="s">
        <v>114</v>
      </c>
      <c r="C28" s="106"/>
      <c r="D28" s="230"/>
      <c r="E28" s="347"/>
      <c r="F28" s="343"/>
      <c r="G28" s="349"/>
      <c r="H28" s="343"/>
      <c r="I28" s="65"/>
      <c r="J28" s="66"/>
      <c r="K28" s="65"/>
      <c r="L28" s="66"/>
      <c r="M28" s="65"/>
      <c r="N28" s="66"/>
      <c r="O28" s="56"/>
    </row>
    <row r="29" spans="1:15" ht="13.5" thickTop="1">
      <c r="A29" s="344" t="s">
        <v>70</v>
      </c>
      <c r="B29" s="61" t="s">
        <v>95</v>
      </c>
      <c r="C29" s="107"/>
      <c r="D29" s="229"/>
      <c r="E29" s="346"/>
      <c r="F29" s="266"/>
      <c r="G29" s="348"/>
      <c r="H29" s="266"/>
      <c r="I29" s="69"/>
      <c r="J29" s="60"/>
      <c r="K29" s="69"/>
      <c r="L29" s="60"/>
      <c r="M29" s="69"/>
      <c r="N29" s="60"/>
      <c r="O29" s="56"/>
    </row>
    <row r="30" spans="1:15" ht="12.75">
      <c r="A30" s="345"/>
      <c r="B30" s="65" t="s">
        <v>96</v>
      </c>
      <c r="C30" s="106"/>
      <c r="D30" s="230"/>
      <c r="E30" s="347"/>
      <c r="F30" s="343"/>
      <c r="G30" s="349"/>
      <c r="H30" s="343"/>
      <c r="I30" s="65"/>
      <c r="J30" s="66"/>
      <c r="K30" s="65"/>
      <c r="L30" s="66"/>
      <c r="M30" s="65"/>
      <c r="N30" s="66"/>
      <c r="O30" s="56"/>
    </row>
    <row r="31" spans="1:15" ht="13.5" thickBot="1">
      <c r="A31" s="345"/>
      <c r="B31" s="65" t="s">
        <v>114</v>
      </c>
      <c r="C31" s="106"/>
      <c r="D31" s="230"/>
      <c r="E31" s="347"/>
      <c r="F31" s="343"/>
      <c r="G31" s="349"/>
      <c r="H31" s="343"/>
      <c r="I31" s="65"/>
      <c r="J31" s="66"/>
      <c r="K31" s="65"/>
      <c r="L31" s="66"/>
      <c r="M31" s="65"/>
      <c r="N31" s="66"/>
      <c r="O31" s="56"/>
    </row>
    <row r="32" spans="1:15" ht="13.5" thickTop="1">
      <c r="A32" s="344" t="s">
        <v>22</v>
      </c>
      <c r="B32" s="61" t="s">
        <v>95</v>
      </c>
      <c r="C32" s="107"/>
      <c r="D32" s="229"/>
      <c r="E32" s="346"/>
      <c r="F32" s="266"/>
      <c r="G32" s="348"/>
      <c r="H32" s="266"/>
      <c r="I32" s="67"/>
      <c r="J32" s="68"/>
      <c r="K32" s="67"/>
      <c r="L32" s="68"/>
      <c r="M32" s="67"/>
      <c r="N32" s="68"/>
      <c r="O32" s="56"/>
    </row>
    <row r="33" spans="1:15" ht="12.75">
      <c r="A33" s="345"/>
      <c r="B33" s="65" t="s">
        <v>96</v>
      </c>
      <c r="C33" s="106"/>
      <c r="D33" s="230"/>
      <c r="E33" s="347"/>
      <c r="F33" s="343"/>
      <c r="G33" s="349"/>
      <c r="H33" s="343"/>
      <c r="I33" s="67"/>
      <c r="J33" s="68"/>
      <c r="K33" s="67"/>
      <c r="L33" s="68"/>
      <c r="M33" s="67"/>
      <c r="N33" s="68"/>
      <c r="O33" s="56"/>
    </row>
    <row r="34" spans="1:15" ht="13.5" thickBot="1">
      <c r="A34" s="345"/>
      <c r="B34" s="65" t="s">
        <v>114</v>
      </c>
      <c r="C34" s="106"/>
      <c r="D34" s="230"/>
      <c r="E34" s="347"/>
      <c r="F34" s="343"/>
      <c r="G34" s="349"/>
      <c r="H34" s="343"/>
      <c r="I34" s="67"/>
      <c r="J34" s="68"/>
      <c r="K34" s="67"/>
      <c r="L34" s="68"/>
      <c r="M34" s="67"/>
      <c r="N34" s="68"/>
      <c r="O34" s="56"/>
    </row>
    <row r="35" spans="1:15" ht="13.5" thickTop="1">
      <c r="A35" s="344" t="s">
        <v>23</v>
      </c>
      <c r="B35" s="61" t="s">
        <v>95</v>
      </c>
      <c r="C35" s="107"/>
      <c r="D35" s="239"/>
      <c r="E35" s="346"/>
      <c r="F35" s="266"/>
      <c r="G35" s="348"/>
      <c r="H35" s="266"/>
      <c r="I35" s="70"/>
      <c r="J35" s="71"/>
      <c r="K35" s="70"/>
      <c r="L35" s="71"/>
      <c r="M35" s="70"/>
      <c r="N35" s="71"/>
      <c r="O35" s="56"/>
    </row>
    <row r="36" spans="1:15" ht="12.75">
      <c r="A36" s="345"/>
      <c r="B36" s="65" t="s">
        <v>96</v>
      </c>
      <c r="C36" s="106"/>
      <c r="D36" s="240"/>
      <c r="E36" s="347"/>
      <c r="F36" s="343"/>
      <c r="G36" s="349"/>
      <c r="H36" s="343"/>
      <c r="I36" s="70"/>
      <c r="J36" s="71"/>
      <c r="K36" s="70"/>
      <c r="L36" s="71"/>
      <c r="M36" s="70"/>
      <c r="N36" s="71"/>
      <c r="O36" s="56"/>
    </row>
    <row r="37" spans="1:15" ht="13.5" thickBot="1">
      <c r="A37" s="345"/>
      <c r="B37" s="65" t="s">
        <v>114</v>
      </c>
      <c r="C37" s="106"/>
      <c r="D37" s="240"/>
      <c r="E37" s="347"/>
      <c r="F37" s="343"/>
      <c r="G37" s="349"/>
      <c r="H37" s="343"/>
      <c r="I37" s="70"/>
      <c r="J37" s="71"/>
      <c r="K37" s="70"/>
      <c r="L37" s="71"/>
      <c r="M37" s="70"/>
      <c r="N37" s="71"/>
      <c r="O37" s="56"/>
    </row>
    <row r="38" spans="1:15" ht="13.5" thickTop="1">
      <c r="A38" s="344" t="s">
        <v>24</v>
      </c>
      <c r="B38" s="61" t="s">
        <v>95</v>
      </c>
      <c r="C38" s="107"/>
      <c r="D38" s="239"/>
      <c r="E38" s="346"/>
      <c r="F38" s="266"/>
      <c r="G38" s="348"/>
      <c r="H38" s="266"/>
      <c r="I38" s="70"/>
      <c r="J38" s="71"/>
      <c r="K38" s="70"/>
      <c r="L38" s="71"/>
      <c r="M38" s="70"/>
      <c r="N38" s="71"/>
      <c r="O38" s="56"/>
    </row>
    <row r="39" spans="1:15" ht="12.75">
      <c r="A39" s="345"/>
      <c r="B39" s="65" t="s">
        <v>96</v>
      </c>
      <c r="C39" s="106"/>
      <c r="D39" s="240"/>
      <c r="E39" s="347"/>
      <c r="F39" s="343"/>
      <c r="G39" s="349"/>
      <c r="H39" s="343"/>
      <c r="I39" s="70"/>
      <c r="J39" s="71"/>
      <c r="K39" s="70"/>
      <c r="L39" s="71"/>
      <c r="M39" s="70"/>
      <c r="N39" s="71"/>
      <c r="O39" s="56"/>
    </row>
    <row r="40" spans="1:15" ht="13.5" thickBot="1">
      <c r="A40" s="345"/>
      <c r="B40" s="65" t="s">
        <v>114</v>
      </c>
      <c r="C40" s="106"/>
      <c r="D40" s="240"/>
      <c r="E40" s="347"/>
      <c r="F40" s="343"/>
      <c r="G40" s="349"/>
      <c r="H40" s="343"/>
      <c r="I40" s="70"/>
      <c r="J40" s="71"/>
      <c r="K40" s="70"/>
      <c r="L40" s="71"/>
      <c r="M40" s="70"/>
      <c r="N40" s="71"/>
      <c r="O40" s="56"/>
    </row>
    <row r="41" spans="1:15" ht="13.5" thickTop="1">
      <c r="A41" s="344" t="s">
        <v>25</v>
      </c>
      <c r="B41" s="61" t="s">
        <v>95</v>
      </c>
      <c r="C41" s="107"/>
      <c r="D41" s="239"/>
      <c r="E41" s="346"/>
      <c r="F41" s="266"/>
      <c r="G41" s="348"/>
      <c r="H41" s="266"/>
      <c r="I41" s="70"/>
      <c r="J41" s="71"/>
      <c r="K41" s="70"/>
      <c r="L41" s="71"/>
      <c r="M41" s="70"/>
      <c r="N41" s="71"/>
      <c r="O41" s="56"/>
    </row>
    <row r="42" spans="1:15" ht="12.75">
      <c r="A42" s="345"/>
      <c r="B42" s="65" t="s">
        <v>96</v>
      </c>
      <c r="C42" s="106"/>
      <c r="D42" s="240"/>
      <c r="E42" s="347"/>
      <c r="F42" s="343"/>
      <c r="G42" s="349"/>
      <c r="H42" s="343"/>
      <c r="I42" s="70"/>
      <c r="J42" s="71"/>
      <c r="K42" s="70"/>
      <c r="L42" s="71"/>
      <c r="M42" s="70"/>
      <c r="N42" s="71"/>
      <c r="O42" s="56"/>
    </row>
    <row r="43" spans="1:15" ht="13.5" thickBot="1">
      <c r="A43" s="345"/>
      <c r="B43" s="65" t="s">
        <v>114</v>
      </c>
      <c r="C43" s="106"/>
      <c r="D43" s="240"/>
      <c r="E43" s="347"/>
      <c r="F43" s="343"/>
      <c r="G43" s="349"/>
      <c r="H43" s="343"/>
      <c r="I43" s="69"/>
      <c r="J43" s="60"/>
      <c r="K43" s="69"/>
      <c r="L43" s="60"/>
      <c r="M43" s="69"/>
      <c r="N43" s="60"/>
      <c r="O43" s="56"/>
    </row>
    <row r="44" spans="1:15" ht="13.5" thickTop="1">
      <c r="A44" s="376" t="s">
        <v>26</v>
      </c>
      <c r="B44" s="61" t="s">
        <v>95</v>
      </c>
      <c r="C44" s="189"/>
      <c r="D44" s="239"/>
      <c r="E44" s="377"/>
      <c r="F44" s="375"/>
      <c r="G44" s="378"/>
      <c r="H44" s="375"/>
      <c r="I44" s="188"/>
      <c r="J44" s="188"/>
      <c r="K44" s="188"/>
      <c r="L44" s="188"/>
      <c r="M44" s="188"/>
      <c r="N44" s="188"/>
      <c r="O44" s="56"/>
    </row>
    <row r="45" spans="1:15" ht="12.75">
      <c r="A45" s="376"/>
      <c r="B45" s="65" t="s">
        <v>96</v>
      </c>
      <c r="C45" s="106"/>
      <c r="D45" s="240"/>
      <c r="E45" s="377"/>
      <c r="F45" s="375"/>
      <c r="G45" s="378"/>
      <c r="H45" s="375"/>
      <c r="I45" s="188"/>
      <c r="J45" s="188"/>
      <c r="K45" s="188"/>
      <c r="L45" s="188"/>
      <c r="M45" s="188"/>
      <c r="N45" s="188"/>
      <c r="O45" s="56"/>
    </row>
    <row r="46" spans="1:15" ht="13.5" thickBot="1">
      <c r="A46" s="376"/>
      <c r="B46" s="65" t="s">
        <v>114</v>
      </c>
      <c r="C46" s="192"/>
      <c r="D46" s="240"/>
      <c r="E46" s="377"/>
      <c r="F46" s="375"/>
      <c r="G46" s="378"/>
      <c r="H46" s="375"/>
      <c r="I46" s="188"/>
      <c r="J46" s="188"/>
      <c r="K46" s="188"/>
      <c r="L46" s="188"/>
      <c r="M46" s="188"/>
      <c r="N46" s="188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314" t="s">
        <v>32</v>
      </c>
      <c r="B48" s="314"/>
      <c r="C48" s="314"/>
      <c r="D48" s="315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4" t="s">
        <v>35</v>
      </c>
      <c r="C50" s="314"/>
      <c r="D50" s="314"/>
      <c r="E50" s="315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4" t="s">
        <v>34</v>
      </c>
      <c r="C51" s="314"/>
      <c r="D51" s="314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79">
    <mergeCell ref="H44:H46"/>
    <mergeCell ref="A44:A46"/>
    <mergeCell ref="E44:E46"/>
    <mergeCell ref="F44:F46"/>
    <mergeCell ref="G44:G46"/>
    <mergeCell ref="H41:H43"/>
    <mergeCell ref="A41:A43"/>
    <mergeCell ref="E41:E43"/>
    <mergeCell ref="F41:F43"/>
    <mergeCell ref="G41:G43"/>
    <mergeCell ref="A32:A34"/>
    <mergeCell ref="G32:G34"/>
    <mergeCell ref="H32:H34"/>
    <mergeCell ref="E32:E34"/>
    <mergeCell ref="F32:F34"/>
    <mergeCell ref="G29:G31"/>
    <mergeCell ref="H29:H31"/>
    <mergeCell ref="A29:A31"/>
    <mergeCell ref="E29:E31"/>
    <mergeCell ref="F29:F31"/>
    <mergeCell ref="H17:H19"/>
    <mergeCell ref="A17:A19"/>
    <mergeCell ref="E17:E19"/>
    <mergeCell ref="F17:F19"/>
    <mergeCell ref="G17:G19"/>
    <mergeCell ref="H11:H13"/>
    <mergeCell ref="H14:H16"/>
    <mergeCell ref="G11:G13"/>
    <mergeCell ref="G14:G16"/>
    <mergeCell ref="A11:A13"/>
    <mergeCell ref="A14:A16"/>
    <mergeCell ref="E11:E13"/>
    <mergeCell ref="F11:F13"/>
    <mergeCell ref="F14:F16"/>
    <mergeCell ref="E14:E16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H20:H22"/>
    <mergeCell ref="A20:A22"/>
    <mergeCell ref="E20:E22"/>
    <mergeCell ref="F20:F22"/>
    <mergeCell ref="G20:G22"/>
    <mergeCell ref="G23:G25"/>
    <mergeCell ref="H23:H25"/>
    <mergeCell ref="A23:A25"/>
    <mergeCell ref="E23:E25"/>
    <mergeCell ref="F23:F25"/>
    <mergeCell ref="H26:H28"/>
    <mergeCell ref="A26:A28"/>
    <mergeCell ref="E26:E28"/>
    <mergeCell ref="F26:F28"/>
    <mergeCell ref="G26:G28"/>
    <mergeCell ref="A35:A37"/>
    <mergeCell ref="F35:F37"/>
    <mergeCell ref="G35:G37"/>
    <mergeCell ref="H35:H37"/>
    <mergeCell ref="E35:E37"/>
    <mergeCell ref="H38:H40"/>
    <mergeCell ref="A38:A40"/>
    <mergeCell ref="E38:E40"/>
    <mergeCell ref="F38:F40"/>
    <mergeCell ref="G38:G40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58" t="s">
        <v>29</v>
      </c>
      <c r="J1" s="358"/>
      <c r="K1" s="358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56</v>
      </c>
      <c r="C2" s="55"/>
      <c r="D2" s="57"/>
      <c r="E2" s="57">
        <v>50669</v>
      </c>
      <c r="F2" s="57"/>
      <c r="G2" s="57"/>
      <c r="H2" s="57"/>
      <c r="I2" s="358" t="s">
        <v>2</v>
      </c>
      <c r="J2" s="358"/>
      <c r="K2" s="358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58" t="s">
        <v>3</v>
      </c>
      <c r="J3" s="358"/>
      <c r="K3" s="358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66</v>
      </c>
      <c r="M5" s="59"/>
      <c r="N5" s="59"/>
      <c r="O5" s="56"/>
    </row>
    <row r="6" spans="1:15" ht="12.75" customHeight="1" thickTop="1">
      <c r="A6" s="359" t="s">
        <v>5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1"/>
      <c r="O6" s="56"/>
    </row>
    <row r="7" spans="1:15" ht="12.75" customHeight="1" thickBot="1">
      <c r="A7" s="362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4"/>
      <c r="O7" s="56"/>
    </row>
    <row r="8" spans="1:15" ht="15" customHeight="1" thickBot="1" thickTop="1">
      <c r="A8" s="365" t="s">
        <v>6</v>
      </c>
      <c r="B8" s="367" t="s">
        <v>7</v>
      </c>
      <c r="C8" s="368"/>
      <c r="D8" s="369"/>
      <c r="E8" s="367" t="s">
        <v>11</v>
      </c>
      <c r="F8" s="369"/>
      <c r="G8" s="350" t="s">
        <v>15</v>
      </c>
      <c r="H8" s="351"/>
      <c r="I8" s="351"/>
      <c r="J8" s="351"/>
      <c r="K8" s="351"/>
      <c r="L8" s="351"/>
      <c r="M8" s="351"/>
      <c r="N8" s="266"/>
      <c r="O8" s="56"/>
    </row>
    <row r="9" spans="1:15" ht="12.75" customHeight="1" thickTop="1">
      <c r="A9" s="345"/>
      <c r="B9" s="370" t="s">
        <v>8</v>
      </c>
      <c r="C9" s="371"/>
      <c r="D9" s="352" t="s">
        <v>9</v>
      </c>
      <c r="E9" s="353" t="s">
        <v>68</v>
      </c>
      <c r="F9" s="352" t="s">
        <v>9</v>
      </c>
      <c r="G9" s="356" t="s">
        <v>27</v>
      </c>
      <c r="H9" s="357"/>
      <c r="I9" s="356" t="s">
        <v>28</v>
      </c>
      <c r="J9" s="357"/>
      <c r="K9" s="356" t="s">
        <v>13</v>
      </c>
      <c r="L9" s="357"/>
      <c r="M9" s="356" t="s">
        <v>14</v>
      </c>
      <c r="N9" s="357"/>
      <c r="O9" s="56"/>
    </row>
    <row r="10" spans="1:15" ht="12.75" customHeight="1" thickBot="1">
      <c r="A10" s="366"/>
      <c r="B10" s="392"/>
      <c r="C10" s="393"/>
      <c r="D10" s="355"/>
      <c r="E10" s="354"/>
      <c r="F10" s="355"/>
      <c r="G10" s="18" t="s">
        <v>115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87" t="s">
        <v>16</v>
      </c>
      <c r="B11" s="61" t="s">
        <v>95</v>
      </c>
      <c r="C11" s="259">
        <v>2680</v>
      </c>
      <c r="D11" s="239">
        <f>(5.48+3.138+0.093)*1.075</f>
        <v>9.364325</v>
      </c>
      <c r="E11" s="390">
        <f>265+86</f>
        <v>351</v>
      </c>
      <c r="F11" s="385">
        <v>25.76</v>
      </c>
      <c r="G11" s="391">
        <f>218*84</f>
        <v>18312</v>
      </c>
      <c r="H11" s="266">
        <v>12.33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386"/>
      <c r="B12" s="65" t="s">
        <v>96</v>
      </c>
      <c r="C12" s="222">
        <v>1340</v>
      </c>
      <c r="D12" s="240">
        <f>(3.49+0.784+0.093)*1.075</f>
        <v>4.694525</v>
      </c>
      <c r="E12" s="380"/>
      <c r="F12" s="382"/>
      <c r="G12" s="384"/>
      <c r="H12" s="343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86"/>
      <c r="B13" s="65" t="s">
        <v>114</v>
      </c>
      <c r="C13" s="220">
        <v>17.25</v>
      </c>
      <c r="D13" s="240">
        <f>46.514*1.075</f>
        <v>50.00255</v>
      </c>
      <c r="E13" s="380"/>
      <c r="F13" s="382"/>
      <c r="G13" s="384"/>
      <c r="H13" s="343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386" t="s">
        <v>17</v>
      </c>
      <c r="B14" s="61" t="s">
        <v>95</v>
      </c>
      <c r="C14" s="258">
        <v>2640</v>
      </c>
      <c r="D14" s="239">
        <f>(5.48+3.138+0.093)*1.075</f>
        <v>9.364325</v>
      </c>
      <c r="E14" s="379">
        <f>169+13</f>
        <v>182</v>
      </c>
      <c r="F14" s="381">
        <v>25.76</v>
      </c>
      <c r="G14" s="383">
        <f>218*84</f>
        <v>18312</v>
      </c>
      <c r="H14" s="266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86"/>
      <c r="B15" s="65" t="s">
        <v>96</v>
      </c>
      <c r="C15" s="222">
        <v>1320</v>
      </c>
      <c r="D15" s="240">
        <f>(3.49+0.784+0.093)*1.075</f>
        <v>4.694525</v>
      </c>
      <c r="E15" s="380"/>
      <c r="F15" s="382"/>
      <c r="G15" s="384"/>
      <c r="H15" s="343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86"/>
      <c r="B16" s="65" t="s">
        <v>114</v>
      </c>
      <c r="C16" s="220">
        <v>17.25</v>
      </c>
      <c r="D16" s="240">
        <f>46.514*1.075</f>
        <v>50.00255</v>
      </c>
      <c r="E16" s="380"/>
      <c r="F16" s="382"/>
      <c r="G16" s="384"/>
      <c r="H16" s="343"/>
      <c r="I16" s="65"/>
      <c r="J16" s="66"/>
      <c r="K16" s="65"/>
      <c r="L16" s="66"/>
      <c r="M16" s="65"/>
      <c r="N16" s="66"/>
      <c r="O16" s="56"/>
    </row>
    <row r="17" spans="1:15" ht="13.5" thickTop="1">
      <c r="A17" s="386" t="s">
        <v>18</v>
      </c>
      <c r="B17" s="61" t="s">
        <v>95</v>
      </c>
      <c r="C17" s="221">
        <v>3620</v>
      </c>
      <c r="D17" s="239">
        <f>(5.48+3.138+0.093)*1.075</f>
        <v>9.364325</v>
      </c>
      <c r="E17" s="379">
        <f>18+79</f>
        <v>97</v>
      </c>
      <c r="F17" s="381">
        <v>25.76</v>
      </c>
      <c r="G17" s="383">
        <f>218*84</f>
        <v>18312</v>
      </c>
      <c r="H17" s="266">
        <v>12.33</v>
      </c>
      <c r="I17" s="65"/>
      <c r="J17" s="66"/>
      <c r="K17" s="65"/>
      <c r="L17" s="66"/>
      <c r="M17" s="65"/>
      <c r="N17" s="66"/>
      <c r="O17" s="56"/>
    </row>
    <row r="18" spans="1:15" ht="12.75">
      <c r="A18" s="386"/>
      <c r="B18" s="65" t="s">
        <v>96</v>
      </c>
      <c r="C18" s="222">
        <v>1810</v>
      </c>
      <c r="D18" s="240">
        <f>(3.49+0.784+0.093)*1.075</f>
        <v>4.694525</v>
      </c>
      <c r="E18" s="380"/>
      <c r="F18" s="382"/>
      <c r="G18" s="384"/>
      <c r="H18" s="343"/>
      <c r="I18" s="65"/>
      <c r="J18" s="66"/>
      <c r="K18" s="65"/>
      <c r="L18" s="66"/>
      <c r="M18" s="65"/>
      <c r="N18" s="66"/>
      <c r="O18" s="56"/>
    </row>
    <row r="19" spans="1:15" ht="13.5" thickBot="1">
      <c r="A19" s="386"/>
      <c r="B19" s="65" t="s">
        <v>114</v>
      </c>
      <c r="C19" s="220">
        <v>17.25</v>
      </c>
      <c r="D19" s="240">
        <f>46.514*1.075</f>
        <v>50.00255</v>
      </c>
      <c r="E19" s="380"/>
      <c r="F19" s="382"/>
      <c r="G19" s="384"/>
      <c r="H19" s="343"/>
      <c r="I19" s="65"/>
      <c r="J19" s="66"/>
      <c r="K19" s="65"/>
      <c r="L19" s="66"/>
      <c r="M19" s="65"/>
      <c r="N19" s="66"/>
      <c r="O19" s="56"/>
    </row>
    <row r="20" spans="1:15" ht="13.5" thickTop="1">
      <c r="A20" s="386" t="s">
        <v>19</v>
      </c>
      <c r="B20" s="61" t="s">
        <v>95</v>
      </c>
      <c r="C20" s="107"/>
      <c r="D20" s="235"/>
      <c r="E20" s="379"/>
      <c r="F20" s="381"/>
      <c r="G20" s="383"/>
      <c r="H20" s="266"/>
      <c r="I20" s="65"/>
      <c r="J20" s="66"/>
      <c r="K20" s="65"/>
      <c r="L20" s="66"/>
      <c r="M20" s="65"/>
      <c r="N20" s="66"/>
      <c r="O20" s="56"/>
    </row>
    <row r="21" spans="1:15" ht="12.75">
      <c r="A21" s="386"/>
      <c r="B21" s="65" t="s">
        <v>96</v>
      </c>
      <c r="C21" s="222"/>
      <c r="D21" s="236"/>
      <c r="E21" s="380"/>
      <c r="F21" s="382"/>
      <c r="G21" s="384"/>
      <c r="H21" s="343"/>
      <c r="I21" s="65"/>
      <c r="J21" s="66"/>
      <c r="K21" s="65"/>
      <c r="L21" s="66"/>
      <c r="M21" s="65"/>
      <c r="N21" s="66"/>
      <c r="O21" s="56"/>
    </row>
    <row r="22" spans="1:15" ht="13.5" thickBot="1">
      <c r="A22" s="386"/>
      <c r="B22" s="65" t="s">
        <v>114</v>
      </c>
      <c r="C22" s="222"/>
      <c r="D22" s="236"/>
      <c r="E22" s="380"/>
      <c r="F22" s="382"/>
      <c r="G22" s="384"/>
      <c r="H22" s="343"/>
      <c r="I22" s="65"/>
      <c r="J22" s="66"/>
      <c r="K22" s="65"/>
      <c r="L22" s="66"/>
      <c r="M22" s="65"/>
      <c r="N22" s="66"/>
      <c r="O22" s="56"/>
    </row>
    <row r="23" spans="1:15" ht="13.5" thickTop="1">
      <c r="A23" s="344" t="s">
        <v>20</v>
      </c>
      <c r="B23" s="61" t="s">
        <v>95</v>
      </c>
      <c r="C23" s="107"/>
      <c r="D23" s="235"/>
      <c r="E23" s="379"/>
      <c r="F23" s="381"/>
      <c r="G23" s="383"/>
      <c r="H23" s="266"/>
      <c r="I23" s="69"/>
      <c r="J23" s="60"/>
      <c r="K23" s="69"/>
      <c r="L23" s="60"/>
      <c r="M23" s="69"/>
      <c r="N23" s="60"/>
      <c r="O23" s="56"/>
    </row>
    <row r="24" spans="1:15" ht="12.75">
      <c r="A24" s="345"/>
      <c r="B24" s="65" t="s">
        <v>96</v>
      </c>
      <c r="C24" s="222"/>
      <c r="D24" s="236"/>
      <c r="E24" s="380"/>
      <c r="F24" s="382"/>
      <c r="G24" s="384"/>
      <c r="H24" s="343"/>
      <c r="I24" s="65"/>
      <c r="J24" s="66"/>
      <c r="K24" s="65"/>
      <c r="L24" s="66"/>
      <c r="M24" s="65"/>
      <c r="N24" s="66"/>
      <c r="O24" s="56"/>
    </row>
    <row r="25" spans="1:15" ht="13.5" thickBot="1">
      <c r="A25" s="345"/>
      <c r="B25" s="65" t="s">
        <v>114</v>
      </c>
      <c r="C25" s="106"/>
      <c r="D25" s="236"/>
      <c r="E25" s="380"/>
      <c r="F25" s="382"/>
      <c r="G25" s="384"/>
      <c r="H25" s="343"/>
      <c r="I25" s="65"/>
      <c r="J25" s="66"/>
      <c r="K25" s="65"/>
      <c r="L25" s="66"/>
      <c r="M25" s="65"/>
      <c r="N25" s="66"/>
      <c r="O25" s="56"/>
    </row>
    <row r="26" spans="1:15" ht="13.5" thickTop="1">
      <c r="A26" s="344" t="s">
        <v>69</v>
      </c>
      <c r="B26" s="61" t="s">
        <v>95</v>
      </c>
      <c r="C26" s="107"/>
      <c r="D26" s="235"/>
      <c r="E26" s="379"/>
      <c r="F26" s="381"/>
      <c r="G26" s="383"/>
      <c r="H26" s="266"/>
      <c r="I26" s="69"/>
      <c r="J26" s="60"/>
      <c r="K26" s="69"/>
      <c r="L26" s="60"/>
      <c r="M26" s="69"/>
      <c r="N26" s="60"/>
      <c r="O26" s="56"/>
    </row>
    <row r="27" spans="1:15" ht="12.75">
      <c r="A27" s="345"/>
      <c r="B27" s="65" t="s">
        <v>96</v>
      </c>
      <c r="C27" s="106"/>
      <c r="D27" s="236"/>
      <c r="E27" s="380"/>
      <c r="F27" s="382"/>
      <c r="G27" s="384"/>
      <c r="H27" s="343"/>
      <c r="I27" s="65"/>
      <c r="J27" s="66"/>
      <c r="K27" s="65"/>
      <c r="L27" s="66"/>
      <c r="M27" s="65"/>
      <c r="N27" s="66"/>
      <c r="O27" s="56"/>
    </row>
    <row r="28" spans="1:15" ht="13.5" thickBot="1">
      <c r="A28" s="345"/>
      <c r="B28" s="65" t="s">
        <v>114</v>
      </c>
      <c r="C28" s="106"/>
      <c r="D28" s="236"/>
      <c r="E28" s="380"/>
      <c r="F28" s="382"/>
      <c r="G28" s="384"/>
      <c r="H28" s="343"/>
      <c r="I28" s="65"/>
      <c r="J28" s="66"/>
      <c r="K28" s="65"/>
      <c r="L28" s="66"/>
      <c r="M28" s="65"/>
      <c r="N28" s="66"/>
      <c r="O28" s="56"/>
    </row>
    <row r="29" spans="1:15" ht="13.5" thickTop="1">
      <c r="A29" s="344" t="s">
        <v>70</v>
      </c>
      <c r="B29" s="61" t="s">
        <v>95</v>
      </c>
      <c r="C29" s="107"/>
      <c r="D29" s="235"/>
      <c r="E29" s="379"/>
      <c r="F29" s="381"/>
      <c r="G29" s="383"/>
      <c r="H29" s="266"/>
      <c r="I29" s="69"/>
      <c r="J29" s="60"/>
      <c r="K29" s="69"/>
      <c r="L29" s="60"/>
      <c r="M29" s="69"/>
      <c r="N29" s="60"/>
      <c r="O29" s="56"/>
    </row>
    <row r="30" spans="1:15" ht="12.75">
      <c r="A30" s="345"/>
      <c r="B30" s="65" t="s">
        <v>96</v>
      </c>
      <c r="C30" s="106"/>
      <c r="D30" s="236"/>
      <c r="E30" s="380"/>
      <c r="F30" s="382"/>
      <c r="G30" s="384"/>
      <c r="H30" s="343"/>
      <c r="I30" s="65"/>
      <c r="J30" s="66"/>
      <c r="K30" s="65"/>
      <c r="L30" s="66"/>
      <c r="M30" s="65"/>
      <c r="N30" s="66"/>
      <c r="O30" s="56"/>
    </row>
    <row r="31" spans="1:15" ht="13.5" thickBot="1">
      <c r="A31" s="345"/>
      <c r="B31" s="65" t="s">
        <v>114</v>
      </c>
      <c r="C31" s="106"/>
      <c r="D31" s="236"/>
      <c r="E31" s="380"/>
      <c r="F31" s="382"/>
      <c r="G31" s="384"/>
      <c r="H31" s="343"/>
      <c r="I31" s="65"/>
      <c r="J31" s="66"/>
      <c r="K31" s="65"/>
      <c r="L31" s="66"/>
      <c r="M31" s="65"/>
      <c r="N31" s="66"/>
      <c r="O31" s="56"/>
    </row>
    <row r="32" spans="1:15" ht="13.5" thickTop="1">
      <c r="A32" s="344" t="s">
        <v>22</v>
      </c>
      <c r="B32" s="61" t="s">
        <v>95</v>
      </c>
      <c r="C32" s="107"/>
      <c r="D32" s="239"/>
      <c r="E32" s="346"/>
      <c r="F32" s="266"/>
      <c r="G32" s="348"/>
      <c r="H32" s="266"/>
      <c r="I32" s="69"/>
      <c r="J32" s="60"/>
      <c r="K32" s="69"/>
      <c r="L32" s="60"/>
      <c r="M32" s="69"/>
      <c r="N32" s="60"/>
      <c r="O32" s="56"/>
    </row>
    <row r="33" spans="1:15" ht="12.75">
      <c r="A33" s="345"/>
      <c r="B33" s="65" t="s">
        <v>96</v>
      </c>
      <c r="C33" s="106"/>
      <c r="D33" s="240"/>
      <c r="E33" s="347"/>
      <c r="F33" s="343"/>
      <c r="G33" s="349"/>
      <c r="H33" s="343"/>
      <c r="I33" s="65"/>
      <c r="J33" s="66"/>
      <c r="K33" s="65"/>
      <c r="L33" s="66"/>
      <c r="M33" s="65"/>
      <c r="N33" s="66"/>
      <c r="O33" s="56"/>
    </row>
    <row r="34" spans="1:15" ht="13.5" thickBot="1">
      <c r="A34" s="345"/>
      <c r="B34" s="65" t="s">
        <v>114</v>
      </c>
      <c r="C34" s="106"/>
      <c r="D34" s="240"/>
      <c r="E34" s="347"/>
      <c r="F34" s="343"/>
      <c r="G34" s="349"/>
      <c r="H34" s="343"/>
      <c r="I34" s="65"/>
      <c r="J34" s="66"/>
      <c r="K34" s="65"/>
      <c r="L34" s="66"/>
      <c r="M34" s="65"/>
      <c r="N34" s="66"/>
      <c r="O34" s="56"/>
    </row>
    <row r="35" spans="1:15" ht="13.5" thickTop="1">
      <c r="A35" s="344" t="s">
        <v>23</v>
      </c>
      <c r="B35" s="61" t="s">
        <v>95</v>
      </c>
      <c r="C35" s="107"/>
      <c r="D35" s="239"/>
      <c r="E35" s="346"/>
      <c r="F35" s="266"/>
      <c r="G35" s="348"/>
      <c r="H35" s="266"/>
      <c r="I35" s="69"/>
      <c r="J35" s="60"/>
      <c r="K35" s="69"/>
      <c r="L35" s="60"/>
      <c r="M35" s="69"/>
      <c r="N35" s="60"/>
      <c r="O35" s="56"/>
    </row>
    <row r="36" spans="1:15" ht="12.75">
      <c r="A36" s="345"/>
      <c r="B36" s="65" t="s">
        <v>96</v>
      </c>
      <c r="C36" s="106"/>
      <c r="D36" s="240"/>
      <c r="E36" s="347"/>
      <c r="F36" s="343"/>
      <c r="G36" s="349"/>
      <c r="H36" s="343"/>
      <c r="I36" s="65"/>
      <c r="J36" s="66"/>
      <c r="K36" s="65"/>
      <c r="L36" s="66"/>
      <c r="M36" s="65"/>
      <c r="N36" s="66"/>
      <c r="O36" s="56"/>
    </row>
    <row r="37" spans="1:15" ht="13.5" thickBot="1">
      <c r="A37" s="345"/>
      <c r="B37" s="65" t="s">
        <v>114</v>
      </c>
      <c r="C37" s="106"/>
      <c r="D37" s="240"/>
      <c r="E37" s="347"/>
      <c r="F37" s="343"/>
      <c r="G37" s="349"/>
      <c r="H37" s="343"/>
      <c r="I37" s="65"/>
      <c r="J37" s="66"/>
      <c r="K37" s="65"/>
      <c r="L37" s="66"/>
      <c r="M37" s="65"/>
      <c r="N37" s="66"/>
      <c r="O37" s="56"/>
    </row>
    <row r="38" spans="1:15" ht="13.5" thickTop="1">
      <c r="A38" s="344" t="s">
        <v>24</v>
      </c>
      <c r="B38" s="61" t="s">
        <v>95</v>
      </c>
      <c r="C38" s="107"/>
      <c r="D38" s="239"/>
      <c r="E38" s="346"/>
      <c r="F38" s="266"/>
      <c r="G38" s="348"/>
      <c r="H38" s="266"/>
      <c r="I38" s="69"/>
      <c r="J38" s="73"/>
      <c r="K38" s="73"/>
      <c r="L38" s="73"/>
      <c r="M38" s="73"/>
      <c r="N38" s="60"/>
      <c r="O38" s="56"/>
    </row>
    <row r="39" spans="1:15" ht="12.75">
      <c r="A39" s="345"/>
      <c r="B39" s="65" t="s">
        <v>96</v>
      </c>
      <c r="C39" s="106"/>
      <c r="D39" s="240"/>
      <c r="E39" s="347"/>
      <c r="F39" s="343"/>
      <c r="G39" s="349"/>
      <c r="H39" s="343"/>
      <c r="I39" s="65"/>
      <c r="J39" s="74"/>
      <c r="K39" s="74"/>
      <c r="L39" s="74"/>
      <c r="M39" s="74"/>
      <c r="N39" s="66"/>
      <c r="O39" s="56"/>
    </row>
    <row r="40" spans="1:15" ht="12.75">
      <c r="A40" s="345"/>
      <c r="B40" s="65" t="s">
        <v>114</v>
      </c>
      <c r="C40" s="106"/>
      <c r="D40" s="240"/>
      <c r="E40" s="347"/>
      <c r="F40" s="343"/>
      <c r="G40" s="349"/>
      <c r="H40" s="343"/>
      <c r="I40" s="65"/>
      <c r="J40" s="74"/>
      <c r="K40" s="74"/>
      <c r="L40" s="74"/>
      <c r="M40" s="74"/>
      <c r="N40" s="66"/>
      <c r="O40" s="56"/>
    </row>
    <row r="41" spans="1:15" ht="12.75">
      <c r="A41" s="344" t="s">
        <v>25</v>
      </c>
      <c r="B41" s="69" t="s">
        <v>95</v>
      </c>
      <c r="C41" s="107"/>
      <c r="D41" s="239"/>
      <c r="E41" s="346"/>
      <c r="F41" s="266"/>
      <c r="G41" s="348"/>
      <c r="H41" s="266"/>
      <c r="I41" s="69"/>
      <c r="J41" s="60"/>
      <c r="K41" s="69"/>
      <c r="L41" s="60"/>
      <c r="M41" s="69"/>
      <c r="N41" s="60"/>
      <c r="O41" s="56"/>
    </row>
    <row r="42" spans="1:15" ht="12.75">
      <c r="A42" s="345"/>
      <c r="B42" s="65" t="s">
        <v>96</v>
      </c>
      <c r="C42" s="106"/>
      <c r="D42" s="240"/>
      <c r="E42" s="347"/>
      <c r="F42" s="343"/>
      <c r="G42" s="349"/>
      <c r="H42" s="343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345"/>
      <c r="B43" s="65" t="s">
        <v>95</v>
      </c>
      <c r="C43" s="106"/>
      <c r="D43" s="240"/>
      <c r="E43" s="347"/>
      <c r="F43" s="343"/>
      <c r="G43" s="349"/>
      <c r="H43" s="343"/>
      <c r="I43" s="65"/>
      <c r="J43" s="66"/>
      <c r="K43" s="65"/>
      <c r="L43" s="66"/>
      <c r="M43" s="65"/>
      <c r="N43" s="66"/>
      <c r="O43" s="56"/>
    </row>
    <row r="44" spans="1:15" ht="12.75">
      <c r="A44" s="397" t="s">
        <v>26</v>
      </c>
      <c r="B44" s="80" t="s">
        <v>95</v>
      </c>
      <c r="C44" s="80"/>
      <c r="D44" s="239"/>
      <c r="E44" s="400"/>
      <c r="F44" s="403"/>
      <c r="G44" s="405"/>
      <c r="H44" s="394"/>
      <c r="I44" s="181"/>
      <c r="J44" s="200"/>
      <c r="K44" s="198"/>
      <c r="L44" s="200"/>
      <c r="M44" s="198"/>
      <c r="N44" s="190"/>
      <c r="O44" s="56"/>
    </row>
    <row r="45" spans="1:15" ht="12.75">
      <c r="A45" s="398"/>
      <c r="B45" s="81" t="s">
        <v>96</v>
      </c>
      <c r="C45" s="81"/>
      <c r="D45" s="240"/>
      <c r="E45" s="401"/>
      <c r="F45" s="343"/>
      <c r="G45" s="349"/>
      <c r="H45" s="395"/>
      <c r="I45" s="171"/>
      <c r="J45" s="66"/>
      <c r="K45" s="65"/>
      <c r="L45" s="66"/>
      <c r="M45" s="65"/>
      <c r="N45" s="191"/>
      <c r="O45" s="56"/>
    </row>
    <row r="46" spans="1:15" ht="13.5" thickBot="1">
      <c r="A46" s="399"/>
      <c r="B46" s="194" t="s">
        <v>95</v>
      </c>
      <c r="C46" s="194"/>
      <c r="D46" s="240"/>
      <c r="E46" s="402"/>
      <c r="F46" s="404"/>
      <c r="G46" s="406"/>
      <c r="H46" s="396"/>
      <c r="I46" s="183"/>
      <c r="J46" s="201"/>
      <c r="K46" s="199"/>
      <c r="L46" s="201"/>
      <c r="M46" s="199"/>
      <c r="N46" s="193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388" t="s">
        <v>32</v>
      </c>
      <c r="B48" s="388"/>
      <c r="C48" s="388"/>
      <c r="D48" s="38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4" t="s">
        <v>35</v>
      </c>
      <c r="C50" s="314"/>
      <c r="D50" s="314"/>
      <c r="E50" s="315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4" t="s">
        <v>34</v>
      </c>
      <c r="C51" s="314"/>
      <c r="D51" s="314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H38:H40"/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  <mergeCell ref="H32:H34"/>
    <mergeCell ref="E32:E34"/>
    <mergeCell ref="F32:F34"/>
    <mergeCell ref="G35:G37"/>
    <mergeCell ref="H35:H37"/>
    <mergeCell ref="F35:F37"/>
    <mergeCell ref="G41:G43"/>
    <mergeCell ref="A32:A34"/>
    <mergeCell ref="G32:G34"/>
    <mergeCell ref="F41:F43"/>
    <mergeCell ref="F38:F40"/>
    <mergeCell ref="G38:G40"/>
    <mergeCell ref="G14:G16"/>
    <mergeCell ref="H17:H19"/>
    <mergeCell ref="A17:A19"/>
    <mergeCell ref="E17:E19"/>
    <mergeCell ref="F17:F19"/>
    <mergeCell ref="G17:G19"/>
    <mergeCell ref="H14:H16"/>
    <mergeCell ref="I1:K1"/>
    <mergeCell ref="I2:K2"/>
    <mergeCell ref="I3:K3"/>
    <mergeCell ref="G11:G13"/>
    <mergeCell ref="I9:J9"/>
    <mergeCell ref="K9:L9"/>
    <mergeCell ref="G9:H9"/>
    <mergeCell ref="H11:H13"/>
    <mergeCell ref="M9:N9"/>
    <mergeCell ref="A6:N7"/>
    <mergeCell ref="A8:A10"/>
    <mergeCell ref="B8:D8"/>
    <mergeCell ref="E8:F8"/>
    <mergeCell ref="G8:N8"/>
    <mergeCell ref="D9:D10"/>
    <mergeCell ref="E9:E10"/>
    <mergeCell ref="F9:F10"/>
    <mergeCell ref="B51:D51"/>
    <mergeCell ref="A11:A13"/>
    <mergeCell ref="A48:D48"/>
    <mergeCell ref="B50:E50"/>
    <mergeCell ref="A14:A16"/>
    <mergeCell ref="E11:E13"/>
    <mergeCell ref="A35:A37"/>
    <mergeCell ref="E35:E37"/>
    <mergeCell ref="A38:A40"/>
    <mergeCell ref="E38:E40"/>
    <mergeCell ref="F11:F13"/>
    <mergeCell ref="E14:E16"/>
    <mergeCell ref="A20:A22"/>
    <mergeCell ref="E20:E22"/>
    <mergeCell ref="F20:F22"/>
    <mergeCell ref="F14:F16"/>
    <mergeCell ref="G20:G22"/>
    <mergeCell ref="H20:H22"/>
    <mergeCell ref="H23:H25"/>
    <mergeCell ref="A23:A25"/>
    <mergeCell ref="E23:E25"/>
    <mergeCell ref="F23:F25"/>
    <mergeCell ref="G23:G25"/>
    <mergeCell ref="H29:H31"/>
    <mergeCell ref="A29:A31"/>
    <mergeCell ref="E29:E31"/>
    <mergeCell ref="H26:H28"/>
    <mergeCell ref="A26:A28"/>
    <mergeCell ref="E26:E28"/>
    <mergeCell ref="F26:F28"/>
    <mergeCell ref="G26:G28"/>
    <mergeCell ref="F29:F31"/>
    <mergeCell ref="G29:G31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E29" sqref="E29:E31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105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93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66</v>
      </c>
      <c r="L5" s="45"/>
      <c r="M5" s="26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7" t="s">
        <v>6</v>
      </c>
      <c r="B8" s="316" t="s">
        <v>7</v>
      </c>
      <c r="C8" s="317"/>
      <c r="D8" s="318"/>
      <c r="E8" s="316" t="s">
        <v>11</v>
      </c>
      <c r="F8" s="318"/>
      <c r="G8" s="331" t="s">
        <v>15</v>
      </c>
      <c r="H8" s="332"/>
      <c r="I8" s="332"/>
      <c r="J8" s="332"/>
      <c r="K8" s="332"/>
      <c r="L8" s="332"/>
      <c r="M8" s="332"/>
      <c r="N8" s="304"/>
    </row>
    <row r="9" spans="1:14" ht="13.5" thickTop="1">
      <c r="A9" s="308"/>
      <c r="B9" s="293" t="s">
        <v>8</v>
      </c>
      <c r="C9" s="320"/>
      <c r="D9" s="305" t="s">
        <v>9</v>
      </c>
      <c r="E9" s="310" t="s">
        <v>10</v>
      </c>
      <c r="F9" s="305" t="s">
        <v>9</v>
      </c>
      <c r="G9" s="323" t="s">
        <v>27</v>
      </c>
      <c r="H9" s="324"/>
      <c r="I9" s="321" t="s">
        <v>28</v>
      </c>
      <c r="J9" s="322"/>
      <c r="K9" s="321" t="s">
        <v>13</v>
      </c>
      <c r="L9" s="322"/>
      <c r="M9" s="321" t="s">
        <v>14</v>
      </c>
      <c r="N9" s="322"/>
    </row>
    <row r="10" spans="1:14" ht="15" thickBot="1">
      <c r="A10" s="309"/>
      <c r="B10" s="424"/>
      <c r="C10" s="297"/>
      <c r="D10" s="312"/>
      <c r="E10" s="311"/>
      <c r="F10" s="312"/>
      <c r="G10" s="18" t="s">
        <v>115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18" t="s">
        <v>16</v>
      </c>
      <c r="B11" s="96" t="s">
        <v>95</v>
      </c>
      <c r="C11" s="213">
        <v>3653</v>
      </c>
      <c r="D11" s="243">
        <f>(5.48+3.138+0.093)*1.075</f>
        <v>9.364325</v>
      </c>
      <c r="E11" s="321">
        <f>44+32</f>
        <v>76</v>
      </c>
      <c r="F11" s="322">
        <v>25.76</v>
      </c>
      <c r="G11" s="420">
        <f>150*84</f>
        <v>12600</v>
      </c>
      <c r="H11" s="412">
        <v>12.33</v>
      </c>
      <c r="I11" s="115"/>
      <c r="J11" s="117"/>
      <c r="K11" s="115"/>
      <c r="L11" s="117"/>
      <c r="M11" s="115"/>
      <c r="N11" s="117"/>
    </row>
    <row r="12" spans="1:14" ht="15.75" customHeight="1">
      <c r="A12" s="419"/>
      <c r="B12" s="100" t="s">
        <v>102</v>
      </c>
      <c r="C12" s="110">
        <v>1827</v>
      </c>
      <c r="D12" s="244">
        <f>(3.49+0.784+0.093)*1.075</f>
        <v>4.694525</v>
      </c>
      <c r="E12" s="416"/>
      <c r="F12" s="336"/>
      <c r="G12" s="342"/>
      <c r="H12" s="413"/>
      <c r="I12" s="84"/>
      <c r="J12" s="124"/>
      <c r="K12" s="84"/>
      <c r="L12" s="124"/>
      <c r="M12" s="84"/>
      <c r="N12" s="124"/>
    </row>
    <row r="13" spans="1:14" ht="15.75" customHeight="1" thickBot="1">
      <c r="A13" s="419"/>
      <c r="B13" s="100" t="s">
        <v>114</v>
      </c>
      <c r="C13" s="110">
        <v>17.25</v>
      </c>
      <c r="D13" s="244">
        <f>46.514*1.075</f>
        <v>50.00255</v>
      </c>
      <c r="E13" s="416"/>
      <c r="F13" s="336"/>
      <c r="G13" s="342"/>
      <c r="H13" s="413"/>
      <c r="I13" s="185"/>
      <c r="J13" s="127"/>
      <c r="K13" s="185"/>
      <c r="L13" s="127"/>
      <c r="M13" s="185"/>
      <c r="N13" s="127"/>
    </row>
    <row r="14" spans="1:14" ht="15" customHeight="1" thickTop="1">
      <c r="A14" s="423" t="s">
        <v>17</v>
      </c>
      <c r="B14" s="96" t="s">
        <v>95</v>
      </c>
      <c r="C14" s="214">
        <v>4173</v>
      </c>
      <c r="D14" s="243">
        <f>(5.48+3.138+0.093)*1.075</f>
        <v>9.364325</v>
      </c>
      <c r="E14" s="414">
        <f>107+37</f>
        <v>144</v>
      </c>
      <c r="F14" s="415">
        <v>25.76</v>
      </c>
      <c r="G14" s="417">
        <f>150*84</f>
        <v>12600</v>
      </c>
      <c r="H14" s="412">
        <v>12.33</v>
      </c>
      <c r="I14" s="7"/>
      <c r="J14" s="173"/>
      <c r="K14" s="115"/>
      <c r="L14" s="117"/>
      <c r="M14" s="115"/>
      <c r="N14" s="117"/>
    </row>
    <row r="15" spans="1:14" ht="15" customHeight="1">
      <c r="A15" s="423"/>
      <c r="B15" s="100" t="s">
        <v>102</v>
      </c>
      <c r="C15" s="110">
        <v>2087</v>
      </c>
      <c r="D15" s="244">
        <f>(3.49+0.784+0.093)*1.075</f>
        <v>4.694525</v>
      </c>
      <c r="E15" s="414"/>
      <c r="F15" s="415"/>
      <c r="G15" s="417"/>
      <c r="H15" s="413"/>
      <c r="I15" s="7"/>
      <c r="J15" s="173"/>
      <c r="K15" s="84"/>
      <c r="L15" s="124"/>
      <c r="M15" s="84"/>
      <c r="N15" s="124"/>
    </row>
    <row r="16" spans="1:14" ht="15" customHeight="1" thickBot="1">
      <c r="A16" s="423"/>
      <c r="B16" s="100" t="s">
        <v>114</v>
      </c>
      <c r="C16" s="110">
        <v>17.25</v>
      </c>
      <c r="D16" s="244">
        <f>46.514*1.075</f>
        <v>50.00255</v>
      </c>
      <c r="E16" s="414"/>
      <c r="F16" s="415"/>
      <c r="G16" s="417"/>
      <c r="H16" s="413"/>
      <c r="I16" s="7"/>
      <c r="J16" s="173"/>
      <c r="K16" s="185"/>
      <c r="L16" s="127"/>
      <c r="M16" s="185"/>
      <c r="N16" s="127"/>
    </row>
    <row r="17" spans="1:14" ht="13.5" thickTop="1">
      <c r="A17" s="423" t="s">
        <v>18</v>
      </c>
      <c r="B17" s="96" t="s">
        <v>95</v>
      </c>
      <c r="C17" s="214">
        <v>4413</v>
      </c>
      <c r="D17" s="243">
        <f>(5.48+3.138+0.093)*1.075</f>
        <v>9.364325</v>
      </c>
      <c r="E17" s="414">
        <f>215+43</f>
        <v>258</v>
      </c>
      <c r="F17" s="415">
        <v>25.76</v>
      </c>
      <c r="G17" s="417">
        <f>150*84</f>
        <v>12600</v>
      </c>
      <c r="H17" s="412">
        <v>12.33</v>
      </c>
      <c r="I17" s="115"/>
      <c r="J17" s="117"/>
      <c r="K17" s="115"/>
      <c r="L17" s="117"/>
      <c r="M17" s="115"/>
      <c r="N17" s="117"/>
    </row>
    <row r="18" spans="1:14" ht="12.75">
      <c r="A18" s="423"/>
      <c r="B18" s="100" t="s">
        <v>102</v>
      </c>
      <c r="C18" s="110">
        <v>2207</v>
      </c>
      <c r="D18" s="244">
        <f>(3.49+0.784+0.093)*1.075</f>
        <v>4.694525</v>
      </c>
      <c r="E18" s="414"/>
      <c r="F18" s="415"/>
      <c r="G18" s="417"/>
      <c r="H18" s="413"/>
      <c r="I18" s="84"/>
      <c r="J18" s="124"/>
      <c r="K18" s="84"/>
      <c r="L18" s="124"/>
      <c r="M18" s="84"/>
      <c r="N18" s="124"/>
    </row>
    <row r="19" spans="1:14" ht="13.5" thickBot="1">
      <c r="A19" s="423"/>
      <c r="B19" s="100" t="s">
        <v>114</v>
      </c>
      <c r="C19" s="110">
        <v>17.25</v>
      </c>
      <c r="D19" s="244">
        <f>46.514*1.075</f>
        <v>50.00255</v>
      </c>
      <c r="E19" s="414"/>
      <c r="F19" s="415"/>
      <c r="G19" s="417"/>
      <c r="H19" s="413"/>
      <c r="I19" s="185"/>
      <c r="J19" s="127"/>
      <c r="K19" s="185"/>
      <c r="L19" s="127"/>
      <c r="M19" s="185"/>
      <c r="N19" s="127"/>
    </row>
    <row r="20" spans="1:14" ht="13.5" thickTop="1">
      <c r="A20" s="409" t="s">
        <v>19</v>
      </c>
      <c r="B20" s="96" t="s">
        <v>95</v>
      </c>
      <c r="C20" s="214"/>
      <c r="D20" s="234"/>
      <c r="E20" s="414"/>
      <c r="F20" s="415"/>
      <c r="G20" s="417"/>
      <c r="H20" s="412"/>
      <c r="I20" s="7"/>
      <c r="J20" s="8"/>
      <c r="K20" s="7"/>
      <c r="L20" s="8"/>
      <c r="M20" s="7"/>
      <c r="N20" s="8"/>
    </row>
    <row r="21" spans="1:14" ht="12.75">
      <c r="A21" s="410"/>
      <c r="B21" s="100" t="s">
        <v>102</v>
      </c>
      <c r="C21" s="110"/>
      <c r="D21" s="8"/>
      <c r="E21" s="414"/>
      <c r="F21" s="415"/>
      <c r="G21" s="417"/>
      <c r="H21" s="413"/>
      <c r="I21" s="7"/>
      <c r="J21" s="8"/>
      <c r="K21" s="7"/>
      <c r="L21" s="8"/>
      <c r="M21" s="7"/>
      <c r="N21" s="8"/>
    </row>
    <row r="22" spans="1:14" ht="13.5" thickBot="1">
      <c r="A22" s="410"/>
      <c r="B22" s="100" t="s">
        <v>114</v>
      </c>
      <c r="C22" s="110"/>
      <c r="D22" s="8"/>
      <c r="E22" s="414"/>
      <c r="F22" s="415"/>
      <c r="G22" s="417"/>
      <c r="H22" s="413"/>
      <c r="I22" s="7"/>
      <c r="J22" s="8"/>
      <c r="K22" s="7"/>
      <c r="L22" s="8"/>
      <c r="M22" s="7"/>
      <c r="N22" s="8"/>
    </row>
    <row r="23" spans="1:14" ht="13.5" thickTop="1">
      <c r="A23" s="409" t="s">
        <v>20</v>
      </c>
      <c r="B23" s="96" t="s">
        <v>95</v>
      </c>
      <c r="C23" s="214"/>
      <c r="D23" s="234"/>
      <c r="E23" s="414"/>
      <c r="F23" s="415"/>
      <c r="G23" s="341"/>
      <c r="H23" s="412"/>
      <c r="I23" s="14"/>
      <c r="J23" s="15"/>
      <c r="K23" s="14"/>
      <c r="L23" s="15"/>
      <c r="M23" s="14"/>
      <c r="N23" s="15"/>
    </row>
    <row r="24" spans="1:14" ht="12.75">
      <c r="A24" s="410"/>
      <c r="B24" s="100" t="s">
        <v>102</v>
      </c>
      <c r="C24" s="110"/>
      <c r="D24" s="8"/>
      <c r="E24" s="414"/>
      <c r="F24" s="415"/>
      <c r="G24" s="411"/>
      <c r="H24" s="413"/>
      <c r="I24" s="7"/>
      <c r="J24" s="8"/>
      <c r="K24" s="7"/>
      <c r="L24" s="8"/>
      <c r="M24" s="7"/>
      <c r="N24" s="8"/>
    </row>
    <row r="25" spans="1:14" ht="13.5" thickBot="1">
      <c r="A25" s="410"/>
      <c r="B25" s="100" t="s">
        <v>114</v>
      </c>
      <c r="C25" s="110"/>
      <c r="D25" s="8"/>
      <c r="E25" s="414"/>
      <c r="F25" s="415"/>
      <c r="G25" s="411"/>
      <c r="H25" s="413"/>
      <c r="I25" s="7"/>
      <c r="J25" s="8"/>
      <c r="K25" s="7"/>
      <c r="L25" s="8"/>
      <c r="M25" s="7"/>
      <c r="N25" s="8"/>
    </row>
    <row r="26" spans="1:14" ht="13.5" thickTop="1">
      <c r="A26" s="409" t="s">
        <v>69</v>
      </c>
      <c r="B26" s="96" t="s">
        <v>95</v>
      </c>
      <c r="C26" s="109"/>
      <c r="D26" s="234"/>
      <c r="E26" s="414"/>
      <c r="F26" s="415"/>
      <c r="G26" s="341"/>
      <c r="H26" s="412"/>
      <c r="I26" s="14"/>
      <c r="J26" s="15"/>
      <c r="K26" s="14"/>
      <c r="L26" s="15"/>
      <c r="M26" s="14"/>
      <c r="N26" s="15"/>
    </row>
    <row r="27" spans="1:14" ht="12.75">
      <c r="A27" s="410"/>
      <c r="B27" s="100" t="s">
        <v>102</v>
      </c>
      <c r="C27" s="110"/>
      <c r="D27" s="8"/>
      <c r="E27" s="414"/>
      <c r="F27" s="415"/>
      <c r="G27" s="411"/>
      <c r="H27" s="413"/>
      <c r="I27" s="7"/>
      <c r="J27" s="8"/>
      <c r="K27" s="7"/>
      <c r="L27" s="8"/>
      <c r="M27" s="7"/>
      <c r="N27" s="8"/>
    </row>
    <row r="28" spans="1:14" ht="13.5" thickBot="1">
      <c r="A28" s="410"/>
      <c r="B28" s="100" t="s">
        <v>114</v>
      </c>
      <c r="C28" s="110"/>
      <c r="D28" s="8"/>
      <c r="E28" s="414"/>
      <c r="F28" s="415"/>
      <c r="G28" s="411"/>
      <c r="H28" s="413"/>
      <c r="I28" s="7"/>
      <c r="J28" s="8"/>
      <c r="K28" s="7"/>
      <c r="L28" s="8"/>
      <c r="M28" s="7"/>
      <c r="N28" s="8"/>
    </row>
    <row r="29" spans="1:14" ht="13.5" thickTop="1">
      <c r="A29" s="409" t="s">
        <v>70</v>
      </c>
      <c r="B29" s="150" t="s">
        <v>95</v>
      </c>
      <c r="C29" s="77"/>
      <c r="D29" s="234"/>
      <c r="E29" s="421"/>
      <c r="F29" s="335"/>
      <c r="G29" s="341"/>
      <c r="H29" s="412"/>
      <c r="I29" s="14"/>
      <c r="J29" s="15"/>
      <c r="K29" s="14"/>
      <c r="L29" s="15"/>
      <c r="M29" s="14"/>
      <c r="N29" s="15"/>
    </row>
    <row r="30" spans="1:14" ht="12.75">
      <c r="A30" s="410"/>
      <c r="B30" s="151" t="s">
        <v>102</v>
      </c>
      <c r="C30" s="78"/>
      <c r="D30" s="8"/>
      <c r="E30" s="422"/>
      <c r="F30" s="306"/>
      <c r="G30" s="411"/>
      <c r="H30" s="413"/>
      <c r="I30" s="7"/>
      <c r="J30" s="8"/>
      <c r="K30" s="7"/>
      <c r="L30" s="8"/>
      <c r="M30" s="7"/>
      <c r="N30" s="8"/>
    </row>
    <row r="31" spans="1:14" ht="13.5" thickBot="1">
      <c r="A31" s="410"/>
      <c r="B31" s="151" t="s">
        <v>114</v>
      </c>
      <c r="C31" s="153"/>
      <c r="D31" s="8"/>
      <c r="E31" s="422"/>
      <c r="F31" s="306"/>
      <c r="G31" s="411"/>
      <c r="H31" s="413"/>
      <c r="I31" s="7"/>
      <c r="J31" s="8"/>
      <c r="K31" s="7"/>
      <c r="L31" s="8"/>
      <c r="M31" s="7"/>
      <c r="N31" s="8"/>
    </row>
    <row r="32" spans="1:14" ht="13.5" thickTop="1">
      <c r="A32" s="409" t="s">
        <v>22</v>
      </c>
      <c r="B32" s="150" t="s">
        <v>95</v>
      </c>
      <c r="C32" s="77"/>
      <c r="D32" s="154"/>
      <c r="E32" s="421"/>
      <c r="F32" s="335"/>
      <c r="G32" s="341"/>
      <c r="H32" s="412"/>
      <c r="I32" s="141"/>
      <c r="J32" s="155"/>
      <c r="K32" s="141"/>
      <c r="L32" s="155"/>
      <c r="M32" s="141"/>
      <c r="N32" s="155"/>
    </row>
    <row r="33" spans="1:14" ht="12.75" customHeight="1">
      <c r="A33" s="410"/>
      <c r="B33" s="151" t="s">
        <v>102</v>
      </c>
      <c r="C33" s="78"/>
      <c r="D33" s="152"/>
      <c r="E33" s="422"/>
      <c r="F33" s="306"/>
      <c r="G33" s="411"/>
      <c r="H33" s="413"/>
      <c r="I33" s="142"/>
      <c r="J33" s="156"/>
      <c r="K33" s="142"/>
      <c r="L33" s="156"/>
      <c r="M33" s="142"/>
      <c r="N33" s="156"/>
    </row>
    <row r="34" spans="1:14" ht="12.75" customHeight="1" thickBot="1">
      <c r="A34" s="410"/>
      <c r="B34" s="151" t="s">
        <v>114</v>
      </c>
      <c r="C34" s="153"/>
      <c r="D34" s="152"/>
      <c r="E34" s="422"/>
      <c r="F34" s="306"/>
      <c r="G34" s="411"/>
      <c r="H34" s="413"/>
      <c r="I34" s="143"/>
      <c r="J34" s="157"/>
      <c r="K34" s="143"/>
      <c r="L34" s="157"/>
      <c r="M34" s="143"/>
      <c r="N34" s="157"/>
    </row>
    <row r="35" spans="1:14" ht="12.75" customHeight="1">
      <c r="A35" s="409" t="s">
        <v>23</v>
      </c>
      <c r="B35" s="96" t="s">
        <v>95</v>
      </c>
      <c r="C35" s="110"/>
      <c r="D35" s="243"/>
      <c r="E35" s="421"/>
      <c r="F35" s="335"/>
      <c r="G35" s="341"/>
      <c r="H35" s="407"/>
      <c r="I35" s="141"/>
      <c r="J35" s="155"/>
      <c r="K35" s="141"/>
      <c r="L35" s="155"/>
      <c r="M35" s="141"/>
      <c r="N35" s="155"/>
    </row>
    <row r="36" spans="1:14" ht="12.75" customHeight="1">
      <c r="A36" s="410"/>
      <c r="B36" s="100" t="s">
        <v>102</v>
      </c>
      <c r="C36" s="110"/>
      <c r="D36" s="244"/>
      <c r="E36" s="422"/>
      <c r="F36" s="306"/>
      <c r="G36" s="411"/>
      <c r="H36" s="408"/>
      <c r="I36" s="142"/>
      <c r="J36" s="156"/>
      <c r="K36" s="142"/>
      <c r="L36" s="156"/>
      <c r="M36" s="142"/>
      <c r="N36" s="156"/>
    </row>
    <row r="37" spans="1:14" ht="12.75" customHeight="1" thickBot="1">
      <c r="A37" s="410"/>
      <c r="B37" s="100" t="s">
        <v>114</v>
      </c>
      <c r="C37" s="110"/>
      <c r="D37" s="244"/>
      <c r="E37" s="422"/>
      <c r="F37" s="306"/>
      <c r="G37" s="411"/>
      <c r="H37" s="408"/>
      <c r="I37" s="143"/>
      <c r="J37" s="157"/>
      <c r="K37" s="143"/>
      <c r="L37" s="157"/>
      <c r="M37" s="143"/>
      <c r="N37" s="157"/>
    </row>
    <row r="38" spans="1:14" ht="12.75">
      <c r="A38" s="409" t="s">
        <v>24</v>
      </c>
      <c r="B38" s="150" t="s">
        <v>95</v>
      </c>
      <c r="C38" s="141"/>
      <c r="D38" s="243"/>
      <c r="E38" s="333"/>
      <c r="F38" s="335"/>
      <c r="G38" s="341"/>
      <c r="H38" s="407"/>
      <c r="I38" s="141"/>
      <c r="J38" s="155"/>
      <c r="K38" s="141"/>
      <c r="L38" s="155"/>
      <c r="M38" s="141"/>
      <c r="N38" s="155"/>
    </row>
    <row r="39" spans="1:14" ht="15" customHeight="1">
      <c r="A39" s="410"/>
      <c r="B39" s="151" t="s">
        <v>102</v>
      </c>
      <c r="C39" s="142"/>
      <c r="D39" s="244"/>
      <c r="E39" s="295"/>
      <c r="F39" s="306"/>
      <c r="G39" s="411"/>
      <c r="H39" s="408"/>
      <c r="I39" s="142"/>
      <c r="J39" s="156"/>
      <c r="K39" s="142"/>
      <c r="L39" s="156"/>
      <c r="M39" s="142"/>
      <c r="N39" s="156"/>
    </row>
    <row r="40" spans="1:14" ht="15" customHeight="1" thickBot="1">
      <c r="A40" s="410"/>
      <c r="B40" s="151" t="s">
        <v>114</v>
      </c>
      <c r="C40" s="143"/>
      <c r="D40" s="244"/>
      <c r="E40" s="295"/>
      <c r="F40" s="306"/>
      <c r="G40" s="411"/>
      <c r="H40" s="408"/>
      <c r="I40" s="143"/>
      <c r="J40" s="157"/>
      <c r="K40" s="143"/>
      <c r="L40" s="157"/>
      <c r="M40" s="143"/>
      <c r="N40" s="157"/>
    </row>
    <row r="41" spans="1:14" ht="12.75">
      <c r="A41" s="409" t="s">
        <v>25</v>
      </c>
      <c r="B41" s="150" t="s">
        <v>95</v>
      </c>
      <c r="C41" s="168"/>
      <c r="D41" s="243"/>
      <c r="E41" s="333"/>
      <c r="F41" s="335"/>
      <c r="G41" s="341"/>
      <c r="H41" s="407"/>
      <c r="I41" s="141"/>
      <c r="J41" s="155"/>
      <c r="K41" s="141"/>
      <c r="L41" s="155"/>
      <c r="M41" s="141"/>
      <c r="N41" s="155"/>
    </row>
    <row r="42" spans="1:14" ht="15" customHeight="1">
      <c r="A42" s="410"/>
      <c r="B42" s="151" t="s">
        <v>102</v>
      </c>
      <c r="C42" s="169"/>
      <c r="D42" s="244"/>
      <c r="E42" s="295"/>
      <c r="F42" s="306"/>
      <c r="G42" s="411"/>
      <c r="H42" s="408"/>
      <c r="I42" s="142"/>
      <c r="J42" s="156"/>
      <c r="K42" s="142"/>
      <c r="L42" s="156"/>
      <c r="M42" s="142"/>
      <c r="N42" s="156"/>
    </row>
    <row r="43" spans="1:14" ht="15" customHeight="1" thickBot="1">
      <c r="A43" s="410"/>
      <c r="B43" s="151" t="s">
        <v>114</v>
      </c>
      <c r="C43" s="170"/>
      <c r="D43" s="244"/>
      <c r="E43" s="295"/>
      <c r="F43" s="306"/>
      <c r="G43" s="411"/>
      <c r="H43" s="408"/>
      <c r="I43" s="143"/>
      <c r="J43" s="157"/>
      <c r="K43" s="143"/>
      <c r="L43" s="157"/>
      <c r="M43" s="143"/>
      <c r="N43" s="157"/>
    </row>
    <row r="44" spans="1:14" ht="12.75">
      <c r="A44" s="430" t="s">
        <v>26</v>
      </c>
      <c r="B44" s="202" t="s">
        <v>95</v>
      </c>
      <c r="C44" s="141"/>
      <c r="D44" s="243"/>
      <c r="E44" s="427"/>
      <c r="F44" s="427"/>
      <c r="G44" s="433"/>
      <c r="H44" s="425"/>
      <c r="I44" s="141"/>
      <c r="J44" s="155"/>
      <c r="K44" s="141"/>
      <c r="L44" s="155"/>
      <c r="M44" s="141"/>
      <c r="N44" s="155"/>
    </row>
    <row r="45" spans="1:14" ht="15" customHeight="1">
      <c r="A45" s="431"/>
      <c r="B45" s="203" t="s">
        <v>102</v>
      </c>
      <c r="C45" s="142"/>
      <c r="D45" s="244"/>
      <c r="E45" s="428"/>
      <c r="F45" s="428"/>
      <c r="G45" s="434"/>
      <c r="H45" s="408"/>
      <c r="I45" s="142"/>
      <c r="J45" s="156"/>
      <c r="K45" s="142"/>
      <c r="L45" s="156"/>
      <c r="M45" s="142"/>
      <c r="N45" s="156"/>
    </row>
    <row r="46" spans="1:14" ht="15" customHeight="1" thickBot="1">
      <c r="A46" s="432"/>
      <c r="B46" s="204" t="s">
        <v>114</v>
      </c>
      <c r="C46" s="143"/>
      <c r="D46" s="244"/>
      <c r="E46" s="429"/>
      <c r="F46" s="429"/>
      <c r="G46" s="435"/>
      <c r="H46" s="426"/>
      <c r="I46" s="143"/>
      <c r="J46" s="157"/>
      <c r="K46" s="143"/>
      <c r="L46" s="157"/>
      <c r="M46" s="143"/>
      <c r="N46" s="157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14" t="s">
        <v>32</v>
      </c>
      <c r="B48" s="314"/>
      <c r="C48" s="314"/>
      <c r="D48" s="315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4" t="s">
        <v>35</v>
      </c>
      <c r="C50" s="314"/>
      <c r="D50" s="314"/>
      <c r="E50" s="315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4" t="s">
        <v>34</v>
      </c>
      <c r="C51" s="314"/>
      <c r="D51" s="314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6">
    <mergeCell ref="B9:C10"/>
    <mergeCell ref="H44:H46"/>
    <mergeCell ref="F44:F46"/>
    <mergeCell ref="A44:A46"/>
    <mergeCell ref="E44:E46"/>
    <mergeCell ref="G44:G46"/>
    <mergeCell ref="H41:H43"/>
    <mergeCell ref="A41:A43"/>
    <mergeCell ref="E41:E43"/>
    <mergeCell ref="F41:F43"/>
    <mergeCell ref="H29:H31"/>
    <mergeCell ref="F29:F31"/>
    <mergeCell ref="G41:G43"/>
    <mergeCell ref="A32:A34"/>
    <mergeCell ref="G32:G34"/>
    <mergeCell ref="H32:H34"/>
    <mergeCell ref="E32:E34"/>
    <mergeCell ref="F32:F34"/>
    <mergeCell ref="G35:G37"/>
    <mergeCell ref="H35:H37"/>
    <mergeCell ref="K9:L9"/>
    <mergeCell ref="M9:N9"/>
    <mergeCell ref="A48:D48"/>
    <mergeCell ref="A6:N7"/>
    <mergeCell ref="A8:A10"/>
    <mergeCell ref="B8:D8"/>
    <mergeCell ref="E8:F8"/>
    <mergeCell ref="G8:N8"/>
    <mergeCell ref="D9:D10"/>
    <mergeCell ref="G14:G16"/>
    <mergeCell ref="A20:A22"/>
    <mergeCell ref="E20:E22"/>
    <mergeCell ref="F20:F22"/>
    <mergeCell ref="H14:H16"/>
    <mergeCell ref="A14:A16"/>
    <mergeCell ref="E14:E16"/>
    <mergeCell ref="F14:F16"/>
    <mergeCell ref="H17:H19"/>
    <mergeCell ref="A17:A19"/>
    <mergeCell ref="E17:E19"/>
    <mergeCell ref="B50:E50"/>
    <mergeCell ref="B51:D51"/>
    <mergeCell ref="A11:A13"/>
    <mergeCell ref="G11:G13"/>
    <mergeCell ref="A29:A31"/>
    <mergeCell ref="E29:E31"/>
    <mergeCell ref="G29:G31"/>
    <mergeCell ref="A35:A37"/>
    <mergeCell ref="E35:E37"/>
    <mergeCell ref="G20:G22"/>
    <mergeCell ref="E23:E25"/>
    <mergeCell ref="I9:J9"/>
    <mergeCell ref="E9:E10"/>
    <mergeCell ref="F9:F10"/>
    <mergeCell ref="G9:H9"/>
    <mergeCell ref="H11:H13"/>
    <mergeCell ref="E11:E13"/>
    <mergeCell ref="F11:F13"/>
    <mergeCell ref="F17:F19"/>
    <mergeCell ref="G17:G19"/>
    <mergeCell ref="H20:H22"/>
    <mergeCell ref="H26:H28"/>
    <mergeCell ref="A26:A28"/>
    <mergeCell ref="E26:E28"/>
    <mergeCell ref="F26:F28"/>
    <mergeCell ref="G26:G28"/>
    <mergeCell ref="A23:A25"/>
    <mergeCell ref="G23:G25"/>
    <mergeCell ref="H23:H25"/>
    <mergeCell ref="F23:F25"/>
    <mergeCell ref="F35:F37"/>
    <mergeCell ref="H38:H40"/>
    <mergeCell ref="A38:A40"/>
    <mergeCell ref="E38:E40"/>
    <mergeCell ref="F38:F40"/>
    <mergeCell ref="G38:G40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E29" sqref="E29:E30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8" max="8" width="14.85156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55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7" t="s">
        <v>6</v>
      </c>
      <c r="B8" s="316" t="s">
        <v>7</v>
      </c>
      <c r="C8" s="317"/>
      <c r="D8" s="318"/>
      <c r="E8" s="316" t="s">
        <v>11</v>
      </c>
      <c r="F8" s="318"/>
      <c r="G8" s="331" t="s">
        <v>15</v>
      </c>
      <c r="H8" s="332"/>
      <c r="I8" s="332"/>
      <c r="J8" s="332"/>
      <c r="K8" s="332"/>
      <c r="L8" s="332"/>
      <c r="M8" s="332"/>
      <c r="N8" s="304"/>
    </row>
    <row r="9" spans="1:14" ht="13.5" thickTop="1">
      <c r="A9" s="308"/>
      <c r="B9" s="293" t="s">
        <v>8</v>
      </c>
      <c r="C9" s="320"/>
      <c r="D9" s="305" t="s">
        <v>9</v>
      </c>
      <c r="E9" s="310" t="s">
        <v>10</v>
      </c>
      <c r="F9" s="305" t="s">
        <v>9</v>
      </c>
      <c r="G9" s="323" t="s">
        <v>27</v>
      </c>
      <c r="H9" s="324"/>
      <c r="I9" s="321" t="s">
        <v>28</v>
      </c>
      <c r="J9" s="322"/>
      <c r="K9" s="321" t="s">
        <v>13</v>
      </c>
      <c r="L9" s="322"/>
      <c r="M9" s="321" t="s">
        <v>14</v>
      </c>
      <c r="N9" s="322"/>
    </row>
    <row r="10" spans="1:14" ht="15" thickBot="1">
      <c r="A10" s="309"/>
      <c r="B10" s="294"/>
      <c r="C10" s="295"/>
      <c r="D10" s="306"/>
      <c r="E10" s="311"/>
      <c r="F10" s="312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13" t="s">
        <v>16</v>
      </c>
      <c r="B11" s="96" t="s">
        <v>95</v>
      </c>
      <c r="C11" s="223">
        <v>1680</v>
      </c>
      <c r="D11" s="124">
        <f>(4.98+2.745+0.093)*1.075</f>
        <v>8.40435</v>
      </c>
      <c r="E11" s="320">
        <v>284</v>
      </c>
      <c r="F11" s="305">
        <v>25.76</v>
      </c>
      <c r="G11" s="319">
        <f>182*84</f>
        <v>15288</v>
      </c>
      <c r="H11" s="335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338"/>
      <c r="B12" s="98" t="s">
        <v>112</v>
      </c>
      <c r="C12" s="108">
        <v>17.25</v>
      </c>
      <c r="D12" s="125">
        <f>(46.514*1.075)</f>
        <v>50.00255</v>
      </c>
      <c r="E12" s="334"/>
      <c r="F12" s="336"/>
      <c r="G12" s="342"/>
      <c r="H12" s="336"/>
      <c r="I12" s="7"/>
      <c r="J12" s="8"/>
      <c r="K12" s="7"/>
      <c r="L12" s="8"/>
      <c r="M12" s="7"/>
      <c r="N12" s="8"/>
    </row>
    <row r="13" spans="1:14" ht="15" customHeight="1">
      <c r="A13" s="337" t="s">
        <v>17</v>
      </c>
      <c r="B13" s="96" t="s">
        <v>95</v>
      </c>
      <c r="C13" s="111">
        <v>1900</v>
      </c>
      <c r="D13" s="124">
        <f>(4.98+2.745+0.093)*1.075</f>
        <v>8.40435</v>
      </c>
      <c r="E13" s="333">
        <v>224</v>
      </c>
      <c r="F13" s="436">
        <v>25.76</v>
      </c>
      <c r="G13" s="341">
        <f>182*84</f>
        <v>15288</v>
      </c>
      <c r="H13" s="335">
        <v>12.33</v>
      </c>
      <c r="I13" s="14"/>
      <c r="J13" s="15"/>
      <c r="K13" s="14"/>
      <c r="L13" s="15"/>
      <c r="M13" s="14"/>
      <c r="N13" s="15"/>
    </row>
    <row r="14" spans="1:14" ht="15" customHeight="1" thickBot="1">
      <c r="A14" s="338"/>
      <c r="B14" s="98" t="s">
        <v>112</v>
      </c>
      <c r="C14" s="108">
        <v>17.25</v>
      </c>
      <c r="D14" s="125">
        <f>(46.514*1.075)</f>
        <v>50.00255</v>
      </c>
      <c r="E14" s="334"/>
      <c r="F14" s="437"/>
      <c r="G14" s="342"/>
      <c r="H14" s="336"/>
      <c r="I14" s="21"/>
      <c r="J14" s="22"/>
      <c r="K14" s="21"/>
      <c r="L14" s="22"/>
      <c r="M14" s="21"/>
      <c r="N14" s="22"/>
    </row>
    <row r="15" spans="1:14" ht="15" customHeight="1">
      <c r="A15" s="337" t="s">
        <v>18</v>
      </c>
      <c r="B15" s="96" t="s">
        <v>95</v>
      </c>
      <c r="C15" s="111">
        <v>2320</v>
      </c>
      <c r="D15" s="124">
        <f>(4.98+2.745+0.093)*1.075</f>
        <v>8.40435</v>
      </c>
      <c r="E15" s="333">
        <v>298</v>
      </c>
      <c r="F15" s="436">
        <v>25.76</v>
      </c>
      <c r="G15" s="341">
        <f>182*84</f>
        <v>15288</v>
      </c>
      <c r="H15" s="335">
        <v>12.33</v>
      </c>
      <c r="I15" s="14"/>
      <c r="J15" s="15"/>
      <c r="K15" s="14"/>
      <c r="L15" s="15"/>
      <c r="M15" s="14"/>
      <c r="N15" s="15"/>
    </row>
    <row r="16" spans="1:14" ht="15" customHeight="1" thickBot="1">
      <c r="A16" s="338"/>
      <c r="B16" s="98" t="s">
        <v>112</v>
      </c>
      <c r="C16" s="108">
        <v>17.25</v>
      </c>
      <c r="D16" s="125">
        <f>(46.514*1.075)</f>
        <v>50.00255</v>
      </c>
      <c r="E16" s="334"/>
      <c r="F16" s="437"/>
      <c r="G16" s="342"/>
      <c r="H16" s="336"/>
      <c r="I16" s="21"/>
      <c r="J16" s="22"/>
      <c r="K16" s="21"/>
      <c r="L16" s="22"/>
      <c r="M16" s="21"/>
      <c r="N16" s="22"/>
    </row>
    <row r="17" spans="1:14" ht="15" customHeight="1">
      <c r="A17" s="337" t="s">
        <v>19</v>
      </c>
      <c r="B17" s="96" t="s">
        <v>95</v>
      </c>
      <c r="C17" s="111"/>
      <c r="D17" s="227"/>
      <c r="E17" s="333"/>
      <c r="F17" s="436"/>
      <c r="G17" s="341"/>
      <c r="H17" s="335"/>
      <c r="I17" s="14"/>
      <c r="J17" s="15"/>
      <c r="K17" s="14"/>
      <c r="L17" s="15"/>
      <c r="M17" s="14"/>
      <c r="N17" s="15"/>
    </row>
    <row r="18" spans="1:14" ht="13.5" thickBot="1">
      <c r="A18" s="338"/>
      <c r="B18" s="98" t="s">
        <v>112</v>
      </c>
      <c r="C18" s="108"/>
      <c r="D18" s="228"/>
      <c r="E18" s="334"/>
      <c r="F18" s="437"/>
      <c r="G18" s="342"/>
      <c r="H18" s="336"/>
      <c r="I18" s="21"/>
      <c r="J18" s="22"/>
      <c r="K18" s="21"/>
      <c r="L18" s="22"/>
      <c r="M18" s="21"/>
      <c r="N18" s="22"/>
    </row>
    <row r="19" spans="1:14" ht="12.75">
      <c r="A19" s="337" t="s">
        <v>20</v>
      </c>
      <c r="B19" s="96" t="s">
        <v>95</v>
      </c>
      <c r="C19" s="111"/>
      <c r="D19" s="227"/>
      <c r="E19" s="333"/>
      <c r="F19" s="436"/>
      <c r="G19" s="341"/>
      <c r="H19" s="335"/>
      <c r="I19" s="14"/>
      <c r="J19" s="15"/>
      <c r="K19" s="14"/>
      <c r="L19" s="15"/>
      <c r="M19" s="14"/>
      <c r="N19" s="15"/>
    </row>
    <row r="20" spans="1:14" ht="13.5" thickBot="1">
      <c r="A20" s="338"/>
      <c r="B20" s="98" t="s">
        <v>112</v>
      </c>
      <c r="C20" s="108"/>
      <c r="D20" s="228"/>
      <c r="E20" s="334"/>
      <c r="F20" s="437"/>
      <c r="G20" s="342"/>
      <c r="H20" s="336"/>
      <c r="I20" s="21"/>
      <c r="J20" s="22"/>
      <c r="K20" s="21"/>
      <c r="L20" s="22"/>
      <c r="M20" s="21"/>
      <c r="N20" s="22"/>
    </row>
    <row r="21" spans="1:14" ht="12.75">
      <c r="A21" s="337" t="s">
        <v>69</v>
      </c>
      <c r="B21" s="96" t="s">
        <v>95</v>
      </c>
      <c r="C21" s="110"/>
      <c r="D21" s="227"/>
      <c r="E21" s="333"/>
      <c r="F21" s="436"/>
      <c r="G21" s="341"/>
      <c r="H21" s="335"/>
      <c r="I21" s="14"/>
      <c r="J21" s="15"/>
      <c r="K21" s="14"/>
      <c r="L21" s="15"/>
      <c r="M21" s="14"/>
      <c r="N21" s="15"/>
    </row>
    <row r="22" spans="1:14" ht="13.5" thickBot="1">
      <c r="A22" s="338"/>
      <c r="B22" s="98" t="s">
        <v>112</v>
      </c>
      <c r="C22" s="108"/>
      <c r="D22" s="228"/>
      <c r="E22" s="334"/>
      <c r="F22" s="437"/>
      <c r="G22" s="342"/>
      <c r="H22" s="336"/>
      <c r="I22" s="21"/>
      <c r="J22" s="22"/>
      <c r="K22" s="21"/>
      <c r="L22" s="22"/>
      <c r="M22" s="21"/>
      <c r="N22" s="22"/>
    </row>
    <row r="23" spans="1:14" ht="12.75">
      <c r="A23" s="337" t="s">
        <v>70</v>
      </c>
      <c r="B23" s="96" t="s">
        <v>95</v>
      </c>
      <c r="C23" s="110"/>
      <c r="D23" s="227"/>
      <c r="E23" s="333"/>
      <c r="F23" s="335"/>
      <c r="G23" s="341"/>
      <c r="H23" s="335"/>
      <c r="I23" s="14"/>
      <c r="J23" s="15"/>
      <c r="K23" s="14"/>
      <c r="L23" s="15"/>
      <c r="M23" s="14"/>
      <c r="N23" s="15"/>
    </row>
    <row r="24" spans="1:14" ht="13.5" thickBot="1">
      <c r="A24" s="338"/>
      <c r="B24" s="98" t="s">
        <v>112</v>
      </c>
      <c r="C24" s="108"/>
      <c r="D24" s="228"/>
      <c r="E24" s="334"/>
      <c r="F24" s="336"/>
      <c r="G24" s="342"/>
      <c r="H24" s="336"/>
      <c r="I24" s="21"/>
      <c r="J24" s="22"/>
      <c r="K24" s="21"/>
      <c r="L24" s="22"/>
      <c r="M24" s="21"/>
      <c r="N24" s="22"/>
    </row>
    <row r="25" spans="1:14" ht="12.75">
      <c r="A25" s="337" t="s">
        <v>22</v>
      </c>
      <c r="B25" s="96" t="s">
        <v>95</v>
      </c>
      <c r="C25" s="110"/>
      <c r="D25" s="227"/>
      <c r="E25" s="333"/>
      <c r="F25" s="335"/>
      <c r="G25" s="341"/>
      <c r="H25" s="335"/>
      <c r="I25" s="21"/>
      <c r="J25" s="22"/>
      <c r="K25" s="21"/>
      <c r="L25" s="22"/>
      <c r="M25" s="21"/>
      <c r="N25" s="22"/>
    </row>
    <row r="26" spans="1:14" ht="13.5" thickBot="1">
      <c r="A26" s="338"/>
      <c r="B26" s="98" t="s">
        <v>112</v>
      </c>
      <c r="C26" s="108"/>
      <c r="D26" s="228"/>
      <c r="E26" s="334"/>
      <c r="F26" s="336"/>
      <c r="G26" s="342"/>
      <c r="H26" s="336"/>
      <c r="I26" s="4"/>
      <c r="J26" s="5"/>
      <c r="K26" s="4"/>
      <c r="L26" s="5"/>
      <c r="M26" s="4"/>
      <c r="N26" s="5"/>
    </row>
    <row r="27" spans="1:14" ht="12.75">
      <c r="A27" s="337" t="s">
        <v>23</v>
      </c>
      <c r="B27" s="96" t="s">
        <v>95</v>
      </c>
      <c r="C27" s="110"/>
      <c r="D27" s="124"/>
      <c r="E27" s="333"/>
      <c r="F27" s="335"/>
      <c r="G27" s="341"/>
      <c r="H27" s="335"/>
      <c r="I27" s="4"/>
      <c r="J27" s="5"/>
      <c r="K27" s="4"/>
      <c r="L27" s="5"/>
      <c r="M27" s="4"/>
      <c r="N27" s="5"/>
    </row>
    <row r="28" spans="1:14" ht="13.5" thickBot="1">
      <c r="A28" s="338"/>
      <c r="B28" s="98" t="s">
        <v>112</v>
      </c>
      <c r="C28" s="108"/>
      <c r="D28" s="125"/>
      <c r="E28" s="334"/>
      <c r="F28" s="336"/>
      <c r="G28" s="342"/>
      <c r="H28" s="336"/>
      <c r="I28" s="4"/>
      <c r="J28" s="5"/>
      <c r="K28" s="4"/>
      <c r="L28" s="5"/>
      <c r="M28" s="4"/>
      <c r="N28" s="5"/>
    </row>
    <row r="29" spans="1:14" ht="12.75">
      <c r="A29" s="337" t="s">
        <v>24</v>
      </c>
      <c r="B29" s="96" t="s">
        <v>95</v>
      </c>
      <c r="C29" s="110"/>
      <c r="D29" s="124"/>
      <c r="E29" s="333"/>
      <c r="F29" s="335"/>
      <c r="G29" s="341"/>
      <c r="H29" s="335"/>
      <c r="I29" s="4"/>
      <c r="J29" s="5"/>
      <c r="K29" s="4"/>
      <c r="L29" s="5"/>
      <c r="M29" s="4"/>
      <c r="N29" s="5"/>
    </row>
    <row r="30" spans="1:14" ht="13.5" thickBot="1">
      <c r="A30" s="338"/>
      <c r="B30" s="98" t="s">
        <v>112</v>
      </c>
      <c r="C30" s="108"/>
      <c r="D30" s="125"/>
      <c r="E30" s="334"/>
      <c r="F30" s="336"/>
      <c r="G30" s="342"/>
      <c r="H30" s="336"/>
      <c r="I30" s="4"/>
      <c r="J30" s="5"/>
      <c r="K30" s="4"/>
      <c r="L30" s="5"/>
      <c r="M30" s="4"/>
      <c r="N30" s="5"/>
    </row>
    <row r="31" spans="1:14" ht="12.75">
      <c r="A31" s="337" t="s">
        <v>25</v>
      </c>
      <c r="B31" s="96" t="s">
        <v>95</v>
      </c>
      <c r="C31" s="110"/>
      <c r="D31" s="124"/>
      <c r="E31" s="333"/>
      <c r="F31" s="335"/>
      <c r="G31" s="341"/>
      <c r="H31" s="335"/>
      <c r="I31" s="4"/>
      <c r="J31" s="5"/>
      <c r="K31" s="4"/>
      <c r="L31" s="5"/>
      <c r="M31" s="4"/>
      <c r="N31" s="5"/>
    </row>
    <row r="32" spans="1:14" ht="13.5" thickBot="1">
      <c r="A32" s="338"/>
      <c r="B32" s="98" t="s">
        <v>112</v>
      </c>
      <c r="C32" s="108"/>
      <c r="D32" s="125"/>
      <c r="E32" s="334"/>
      <c r="F32" s="336"/>
      <c r="G32" s="342"/>
      <c r="H32" s="336"/>
      <c r="I32" s="4"/>
      <c r="J32" s="5"/>
      <c r="K32" s="4"/>
      <c r="L32" s="5"/>
      <c r="M32" s="4"/>
      <c r="N32" s="5"/>
    </row>
    <row r="33" spans="1:14" ht="12.75">
      <c r="A33" s="337" t="s">
        <v>26</v>
      </c>
      <c r="B33" s="96" t="s">
        <v>95</v>
      </c>
      <c r="C33" s="110"/>
      <c r="D33" s="124"/>
      <c r="E33" s="333"/>
      <c r="F33" s="335"/>
      <c r="G33" s="341"/>
      <c r="H33" s="335"/>
      <c r="I33" s="14"/>
      <c r="J33" s="15"/>
      <c r="K33" s="14"/>
      <c r="L33" s="15"/>
      <c r="M33" s="14"/>
      <c r="N33" s="15"/>
    </row>
    <row r="34" spans="1:14" ht="13.5" thickBot="1">
      <c r="A34" s="296"/>
      <c r="B34" s="98" t="s">
        <v>112</v>
      </c>
      <c r="C34" s="126"/>
      <c r="D34" s="125"/>
      <c r="E34" s="297"/>
      <c r="F34" s="312"/>
      <c r="G34" s="298"/>
      <c r="H34" s="31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14" t="s">
        <v>32</v>
      </c>
      <c r="B36" s="314"/>
      <c r="C36" s="314"/>
      <c r="D36" s="315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14" t="s">
        <v>35</v>
      </c>
      <c r="C38" s="314"/>
      <c r="D38" s="314"/>
      <c r="E38" s="315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14" t="s">
        <v>34</v>
      </c>
      <c r="C39" s="314"/>
      <c r="D39" s="314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76">
    <mergeCell ref="H31:H32"/>
    <mergeCell ref="A31:A32"/>
    <mergeCell ref="E31:E32"/>
    <mergeCell ref="F31:F32"/>
    <mergeCell ref="G31:G32"/>
    <mergeCell ref="H33:H34"/>
    <mergeCell ref="A33:A34"/>
    <mergeCell ref="E33:E34"/>
    <mergeCell ref="F33:F34"/>
    <mergeCell ref="G33:G34"/>
    <mergeCell ref="A25:A26"/>
    <mergeCell ref="G25:G26"/>
    <mergeCell ref="H25:H26"/>
    <mergeCell ref="E25:E26"/>
    <mergeCell ref="F25:F26"/>
    <mergeCell ref="A27:A28"/>
    <mergeCell ref="G27:G28"/>
    <mergeCell ref="H27:H28"/>
    <mergeCell ref="E27:E28"/>
    <mergeCell ref="F27:F28"/>
    <mergeCell ref="H23:H24"/>
    <mergeCell ref="A23:A24"/>
    <mergeCell ref="E23:E24"/>
    <mergeCell ref="F23:F24"/>
    <mergeCell ref="G23:G24"/>
    <mergeCell ref="A15:A16"/>
    <mergeCell ref="E15:E16"/>
    <mergeCell ref="F15:F16"/>
    <mergeCell ref="G15:G16"/>
    <mergeCell ref="A11:A12"/>
    <mergeCell ref="A13:A14"/>
    <mergeCell ref="E11:E12"/>
    <mergeCell ref="F11:F12"/>
    <mergeCell ref="E13:E14"/>
    <mergeCell ref="F13:F14"/>
    <mergeCell ref="G11:G12"/>
    <mergeCell ref="H11:H12"/>
    <mergeCell ref="M9:N9"/>
    <mergeCell ref="A36:D36"/>
    <mergeCell ref="A17:A18"/>
    <mergeCell ref="E17:E18"/>
    <mergeCell ref="F17:F18"/>
    <mergeCell ref="G17:G18"/>
    <mergeCell ref="A19:A20"/>
    <mergeCell ref="G19:G20"/>
    <mergeCell ref="A6:N7"/>
    <mergeCell ref="A8:A10"/>
    <mergeCell ref="B8:D8"/>
    <mergeCell ref="E8:F8"/>
    <mergeCell ref="G8:N8"/>
    <mergeCell ref="D9:D10"/>
    <mergeCell ref="E9:E10"/>
    <mergeCell ref="B9:C10"/>
    <mergeCell ref="B38:E38"/>
    <mergeCell ref="B39:D39"/>
    <mergeCell ref="I9:J9"/>
    <mergeCell ref="K9:L9"/>
    <mergeCell ref="F9:F10"/>
    <mergeCell ref="G9:H9"/>
    <mergeCell ref="H13:H14"/>
    <mergeCell ref="G13:G14"/>
    <mergeCell ref="H15:H16"/>
    <mergeCell ref="H17:H18"/>
    <mergeCell ref="H19:H20"/>
    <mergeCell ref="E19:E20"/>
    <mergeCell ref="F19:F20"/>
    <mergeCell ref="H21:H22"/>
    <mergeCell ref="A21:A22"/>
    <mergeCell ref="E21:E22"/>
    <mergeCell ref="F21:F22"/>
    <mergeCell ref="G21:G22"/>
    <mergeCell ref="H29:H30"/>
    <mergeCell ref="A29:A30"/>
    <mergeCell ref="E29:E30"/>
    <mergeCell ref="F29:F30"/>
    <mergeCell ref="G29:G30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E29" sqref="E29:E31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42" t="s">
        <v>29</v>
      </c>
      <c r="J1" s="442"/>
      <c r="K1" s="442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42" t="s">
        <v>2</v>
      </c>
      <c r="J2" s="442"/>
      <c r="K2" s="442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2" t="s">
        <v>3</v>
      </c>
      <c r="J3" s="442"/>
      <c r="K3" s="442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66</v>
      </c>
      <c r="L5" s="45"/>
      <c r="M5" s="26"/>
      <c r="N5" s="30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7" t="s">
        <v>6</v>
      </c>
      <c r="B8" s="316" t="s">
        <v>7</v>
      </c>
      <c r="C8" s="317"/>
      <c r="D8" s="318"/>
      <c r="E8" s="316" t="s">
        <v>11</v>
      </c>
      <c r="F8" s="318"/>
      <c r="G8" s="331" t="s">
        <v>15</v>
      </c>
      <c r="H8" s="332"/>
      <c r="I8" s="332"/>
      <c r="J8" s="332"/>
      <c r="K8" s="332"/>
      <c r="L8" s="332"/>
      <c r="M8" s="332"/>
      <c r="N8" s="304"/>
    </row>
    <row r="9" spans="1:14" ht="13.5" thickTop="1">
      <c r="A9" s="308"/>
      <c r="B9" s="293" t="s">
        <v>8</v>
      </c>
      <c r="C9" s="320"/>
      <c r="D9" s="305" t="s">
        <v>9</v>
      </c>
      <c r="E9" s="310" t="s">
        <v>10</v>
      </c>
      <c r="F9" s="305" t="s">
        <v>9</v>
      </c>
      <c r="G9" s="323" t="s">
        <v>27</v>
      </c>
      <c r="H9" s="324"/>
      <c r="I9" s="321" t="s">
        <v>28</v>
      </c>
      <c r="J9" s="322"/>
      <c r="K9" s="321" t="s">
        <v>13</v>
      </c>
      <c r="L9" s="322"/>
      <c r="M9" s="321" t="s">
        <v>14</v>
      </c>
      <c r="N9" s="322"/>
    </row>
    <row r="10" spans="1:14" ht="15" thickBot="1">
      <c r="A10" s="309"/>
      <c r="B10" s="424"/>
      <c r="C10" s="297"/>
      <c r="D10" s="312"/>
      <c r="E10" s="311"/>
      <c r="F10" s="312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1" t="s">
        <v>16</v>
      </c>
      <c r="B11" s="96" t="s">
        <v>95</v>
      </c>
      <c r="C11" s="213">
        <v>1780</v>
      </c>
      <c r="D11" s="242">
        <f>(5.48+3.138+0.093)*1.075</f>
        <v>9.364325</v>
      </c>
      <c r="E11" s="310">
        <v>108</v>
      </c>
      <c r="F11" s="305">
        <v>25.76</v>
      </c>
      <c r="G11" s="319">
        <f>317*84</f>
        <v>26628</v>
      </c>
      <c r="H11" s="335">
        <v>12.33</v>
      </c>
      <c r="I11" s="7"/>
      <c r="J11" s="8"/>
      <c r="K11" s="7"/>
      <c r="L11" s="8"/>
      <c r="M11" s="7"/>
      <c r="N11" s="8"/>
    </row>
    <row r="12" spans="1:14" ht="15.75" customHeight="1">
      <c r="A12" s="410"/>
      <c r="B12" s="100" t="s">
        <v>102</v>
      </c>
      <c r="C12" s="110">
        <v>890</v>
      </c>
      <c r="D12" s="241">
        <f>(3.49+0.784+0.093)*1.075</f>
        <v>4.694525</v>
      </c>
      <c r="E12" s="422"/>
      <c r="F12" s="306"/>
      <c r="G12" s="411"/>
      <c r="H12" s="306"/>
      <c r="I12" s="7"/>
      <c r="J12" s="8"/>
      <c r="K12" s="7"/>
      <c r="L12" s="8"/>
      <c r="M12" s="7"/>
      <c r="N12" s="8"/>
    </row>
    <row r="13" spans="1:14" ht="15.75" customHeight="1" thickBot="1">
      <c r="A13" s="410"/>
      <c r="B13" s="100" t="s">
        <v>114</v>
      </c>
      <c r="C13" s="110">
        <v>17.25</v>
      </c>
      <c r="D13" s="8">
        <f>46.514*1.075</f>
        <v>50.00255</v>
      </c>
      <c r="E13" s="422"/>
      <c r="F13" s="306"/>
      <c r="G13" s="411"/>
      <c r="H13" s="306"/>
      <c r="I13" s="7"/>
      <c r="J13" s="8"/>
      <c r="K13" s="7"/>
      <c r="L13" s="8"/>
      <c r="M13" s="7"/>
      <c r="N13" s="8"/>
    </row>
    <row r="14" spans="1:14" ht="15.75" customHeight="1">
      <c r="A14" s="409" t="s">
        <v>17</v>
      </c>
      <c r="B14" s="96" t="s">
        <v>95</v>
      </c>
      <c r="C14" s="214">
        <v>1620</v>
      </c>
      <c r="D14" s="242">
        <f>(5.48+3.138+0.093)*1.075</f>
        <v>9.364325</v>
      </c>
      <c r="E14" s="421">
        <v>88</v>
      </c>
      <c r="F14" s="436">
        <v>25.76</v>
      </c>
      <c r="G14" s="341">
        <f>317*84</f>
        <v>26628</v>
      </c>
      <c r="H14" s="335">
        <v>12.33</v>
      </c>
      <c r="I14" s="14"/>
      <c r="J14" s="15"/>
      <c r="K14" s="14"/>
      <c r="L14" s="15"/>
      <c r="M14" s="14"/>
      <c r="N14" s="15"/>
    </row>
    <row r="15" spans="1:14" ht="15.75" customHeight="1">
      <c r="A15" s="410"/>
      <c r="B15" s="100" t="s">
        <v>102</v>
      </c>
      <c r="C15" s="110">
        <v>810</v>
      </c>
      <c r="D15" s="241">
        <f>(3.49+0.784+0.093)*1.075</f>
        <v>4.694525</v>
      </c>
      <c r="E15" s="422"/>
      <c r="F15" s="440"/>
      <c r="G15" s="411"/>
      <c r="H15" s="306"/>
      <c r="I15" s="7"/>
      <c r="J15" s="8"/>
      <c r="K15" s="7"/>
      <c r="L15" s="8"/>
      <c r="M15" s="7"/>
      <c r="N15" s="8"/>
    </row>
    <row r="16" spans="1:14" ht="15.75" customHeight="1" thickBot="1">
      <c r="A16" s="410"/>
      <c r="B16" s="100" t="s">
        <v>114</v>
      </c>
      <c r="C16" s="110">
        <v>17.25</v>
      </c>
      <c r="D16" s="8">
        <f>46.514*1.075</f>
        <v>50.00255</v>
      </c>
      <c r="E16" s="422"/>
      <c r="F16" s="440"/>
      <c r="G16" s="411"/>
      <c r="H16" s="306"/>
      <c r="I16" s="7"/>
      <c r="J16" s="8"/>
      <c r="K16" s="7"/>
      <c r="L16" s="8"/>
      <c r="M16" s="7"/>
      <c r="N16" s="8"/>
    </row>
    <row r="17" spans="1:14" ht="15.75" customHeight="1">
      <c r="A17" s="409" t="s">
        <v>18</v>
      </c>
      <c r="B17" s="96" t="s">
        <v>95</v>
      </c>
      <c r="C17" s="214">
        <v>2000</v>
      </c>
      <c r="D17" s="242">
        <f>(5.48+3.138+0.093)*1.075</f>
        <v>9.364325</v>
      </c>
      <c r="E17" s="421">
        <v>92</v>
      </c>
      <c r="F17" s="436">
        <v>25.76</v>
      </c>
      <c r="G17" s="341">
        <f>317*84</f>
        <v>26628</v>
      </c>
      <c r="H17" s="335">
        <v>12.33</v>
      </c>
      <c r="I17" s="14"/>
      <c r="J17" s="15"/>
      <c r="K17" s="14"/>
      <c r="L17" s="15"/>
      <c r="M17" s="14"/>
      <c r="N17" s="15"/>
    </row>
    <row r="18" spans="1:14" ht="15.75" customHeight="1">
      <c r="A18" s="410"/>
      <c r="B18" s="100" t="s">
        <v>102</v>
      </c>
      <c r="C18" s="110">
        <v>1000</v>
      </c>
      <c r="D18" s="241">
        <f>(3.49+0.784+0.093)*1.075</f>
        <v>4.694525</v>
      </c>
      <c r="E18" s="422"/>
      <c r="F18" s="440"/>
      <c r="G18" s="411"/>
      <c r="H18" s="306"/>
      <c r="I18" s="7"/>
      <c r="J18" s="8"/>
      <c r="K18" s="7"/>
      <c r="L18" s="8"/>
      <c r="M18" s="7"/>
      <c r="N18" s="8"/>
    </row>
    <row r="19" spans="1:14" ht="15.75" customHeight="1" thickBot="1">
      <c r="A19" s="410"/>
      <c r="B19" s="100" t="s">
        <v>114</v>
      </c>
      <c r="C19" s="110">
        <v>17.25</v>
      </c>
      <c r="D19" s="8">
        <f>46.514*1.075</f>
        <v>50.00255</v>
      </c>
      <c r="E19" s="422"/>
      <c r="F19" s="440"/>
      <c r="G19" s="411"/>
      <c r="H19" s="306"/>
      <c r="I19" s="7"/>
      <c r="J19" s="8"/>
      <c r="K19" s="7"/>
      <c r="L19" s="8"/>
      <c r="M19" s="7"/>
      <c r="N19" s="8"/>
    </row>
    <row r="20" spans="1:14" ht="15" customHeight="1" thickTop="1">
      <c r="A20" s="409" t="s">
        <v>19</v>
      </c>
      <c r="B20" s="96" t="s">
        <v>95</v>
      </c>
      <c r="C20" s="214"/>
      <c r="D20" s="231"/>
      <c r="E20" s="421"/>
      <c r="F20" s="436"/>
      <c r="G20" s="341"/>
      <c r="H20" s="335"/>
      <c r="I20" s="14"/>
      <c r="J20" s="15"/>
      <c r="K20" s="14"/>
      <c r="L20" s="15"/>
      <c r="M20" s="14"/>
      <c r="N20" s="15"/>
    </row>
    <row r="21" spans="1:14" ht="15" customHeight="1">
      <c r="A21" s="410"/>
      <c r="B21" s="100" t="s">
        <v>102</v>
      </c>
      <c r="C21" s="110"/>
      <c r="D21" s="232"/>
      <c r="E21" s="422"/>
      <c r="F21" s="440"/>
      <c r="G21" s="411"/>
      <c r="H21" s="306"/>
      <c r="I21" s="7"/>
      <c r="J21" s="8"/>
      <c r="K21" s="7"/>
      <c r="L21" s="8"/>
      <c r="M21" s="7"/>
      <c r="N21" s="8"/>
    </row>
    <row r="22" spans="1:14" ht="15" customHeight="1" thickBot="1">
      <c r="A22" s="410"/>
      <c r="B22" s="100" t="s">
        <v>114</v>
      </c>
      <c r="C22" s="110"/>
      <c r="D22" s="232"/>
      <c r="E22" s="422"/>
      <c r="F22" s="440"/>
      <c r="G22" s="411"/>
      <c r="H22" s="306"/>
      <c r="I22" s="7"/>
      <c r="J22" s="8"/>
      <c r="K22" s="7"/>
      <c r="L22" s="8"/>
      <c r="M22" s="7"/>
      <c r="N22" s="8"/>
    </row>
    <row r="23" spans="1:14" ht="13.5" thickTop="1">
      <c r="A23" s="409" t="s">
        <v>20</v>
      </c>
      <c r="B23" s="96" t="s">
        <v>95</v>
      </c>
      <c r="C23" s="214"/>
      <c r="D23" s="231"/>
      <c r="E23" s="421"/>
      <c r="F23" s="436"/>
      <c r="G23" s="341"/>
      <c r="H23" s="335"/>
      <c r="I23" s="14"/>
      <c r="J23" s="15"/>
      <c r="K23" s="14"/>
      <c r="L23" s="15"/>
      <c r="M23" s="14"/>
      <c r="N23" s="15"/>
    </row>
    <row r="24" spans="1:14" ht="12.75">
      <c r="A24" s="410"/>
      <c r="B24" s="100" t="s">
        <v>102</v>
      </c>
      <c r="C24" s="110"/>
      <c r="D24" s="232"/>
      <c r="E24" s="422"/>
      <c r="F24" s="440"/>
      <c r="G24" s="411"/>
      <c r="H24" s="306"/>
      <c r="I24" s="7"/>
      <c r="J24" s="8"/>
      <c r="K24" s="7"/>
      <c r="L24" s="8"/>
      <c r="M24" s="7"/>
      <c r="N24" s="8"/>
    </row>
    <row r="25" spans="1:14" ht="13.5" thickBot="1">
      <c r="A25" s="410"/>
      <c r="B25" s="100" t="s">
        <v>114</v>
      </c>
      <c r="C25" s="110"/>
      <c r="D25" s="232"/>
      <c r="E25" s="422"/>
      <c r="F25" s="440"/>
      <c r="G25" s="411"/>
      <c r="H25" s="306"/>
      <c r="I25" s="7"/>
      <c r="J25" s="8"/>
      <c r="K25" s="7"/>
      <c r="L25" s="8"/>
      <c r="M25" s="7"/>
      <c r="N25" s="8"/>
    </row>
    <row r="26" spans="1:14" ht="13.5" thickTop="1">
      <c r="A26" s="409" t="s">
        <v>69</v>
      </c>
      <c r="B26" s="96" t="s">
        <v>95</v>
      </c>
      <c r="C26" s="109"/>
      <c r="D26" s="231"/>
      <c r="E26" s="421"/>
      <c r="F26" s="436"/>
      <c r="G26" s="341"/>
      <c r="H26" s="335"/>
      <c r="I26" s="14"/>
      <c r="J26" s="15"/>
      <c r="K26" s="14"/>
      <c r="L26" s="15"/>
      <c r="M26" s="14"/>
      <c r="N26" s="15"/>
    </row>
    <row r="27" spans="1:14" ht="12.75">
      <c r="A27" s="410"/>
      <c r="B27" s="100" t="s">
        <v>102</v>
      </c>
      <c r="C27" s="110"/>
      <c r="D27" s="232"/>
      <c r="E27" s="422"/>
      <c r="F27" s="440"/>
      <c r="G27" s="411"/>
      <c r="H27" s="306"/>
      <c r="I27" s="7"/>
      <c r="J27" s="8"/>
      <c r="K27" s="7"/>
      <c r="L27" s="8"/>
      <c r="M27" s="7"/>
      <c r="N27" s="8"/>
    </row>
    <row r="28" spans="1:14" ht="13.5" thickBot="1">
      <c r="A28" s="410"/>
      <c r="B28" s="100" t="s">
        <v>114</v>
      </c>
      <c r="C28" s="110"/>
      <c r="D28" s="232"/>
      <c r="E28" s="422"/>
      <c r="F28" s="440"/>
      <c r="G28" s="411"/>
      <c r="H28" s="306"/>
      <c r="I28" s="7"/>
      <c r="J28" s="8"/>
      <c r="K28" s="7"/>
      <c r="L28" s="8"/>
      <c r="M28" s="7"/>
      <c r="N28" s="8"/>
    </row>
    <row r="29" spans="1:14" ht="13.5" thickTop="1">
      <c r="A29" s="409" t="s">
        <v>70</v>
      </c>
      <c r="B29" s="96" t="s">
        <v>95</v>
      </c>
      <c r="C29" s="109"/>
      <c r="D29" s="231"/>
      <c r="E29" s="421"/>
      <c r="F29" s="335"/>
      <c r="G29" s="341"/>
      <c r="H29" s="335"/>
      <c r="I29" s="14"/>
      <c r="J29" s="15"/>
      <c r="K29" s="14"/>
      <c r="L29" s="15"/>
      <c r="M29" s="14"/>
      <c r="N29" s="15"/>
    </row>
    <row r="30" spans="1:14" ht="12.75">
      <c r="A30" s="410"/>
      <c r="B30" s="100" t="s">
        <v>102</v>
      </c>
      <c r="C30" s="110"/>
      <c r="D30" s="232"/>
      <c r="E30" s="422"/>
      <c r="F30" s="306"/>
      <c r="G30" s="411"/>
      <c r="H30" s="306"/>
      <c r="I30" s="7"/>
      <c r="J30" s="8"/>
      <c r="K30" s="7"/>
      <c r="L30" s="8"/>
      <c r="M30" s="7"/>
      <c r="N30" s="8"/>
    </row>
    <row r="31" spans="1:14" ht="12.75">
      <c r="A31" s="410"/>
      <c r="B31" s="100" t="s">
        <v>114</v>
      </c>
      <c r="C31" s="110"/>
      <c r="D31" s="232"/>
      <c r="E31" s="422"/>
      <c r="F31" s="306"/>
      <c r="G31" s="411"/>
      <c r="H31" s="306"/>
      <c r="I31" s="7"/>
      <c r="J31" s="8"/>
      <c r="K31" s="7"/>
      <c r="L31" s="8"/>
      <c r="M31" s="7"/>
      <c r="N31" s="8"/>
    </row>
    <row r="32" spans="1:14" ht="12.75">
      <c r="A32" s="409" t="s">
        <v>22</v>
      </c>
      <c r="B32" s="102" t="s">
        <v>95</v>
      </c>
      <c r="C32" s="109"/>
      <c r="D32" s="15"/>
      <c r="E32" s="421"/>
      <c r="F32" s="335"/>
      <c r="G32" s="341"/>
      <c r="H32" s="335"/>
      <c r="I32" s="21"/>
      <c r="J32" s="22"/>
      <c r="K32" s="21"/>
      <c r="L32" s="22"/>
      <c r="M32" s="21"/>
      <c r="N32" s="22"/>
    </row>
    <row r="33" spans="1:14" ht="12.75">
      <c r="A33" s="410"/>
      <c r="B33" s="98" t="s">
        <v>96</v>
      </c>
      <c r="C33" s="110"/>
      <c r="D33" s="8"/>
      <c r="E33" s="422"/>
      <c r="F33" s="306"/>
      <c r="G33" s="411"/>
      <c r="H33" s="306"/>
      <c r="I33" s="21"/>
      <c r="J33" s="22"/>
      <c r="K33" s="21"/>
      <c r="L33" s="22"/>
      <c r="M33" s="21"/>
      <c r="N33" s="22"/>
    </row>
    <row r="34" spans="1:14" ht="12.75">
      <c r="A34" s="410"/>
      <c r="B34" s="102" t="s">
        <v>114</v>
      </c>
      <c r="C34" s="110"/>
      <c r="D34" s="8"/>
      <c r="E34" s="422"/>
      <c r="F34" s="306"/>
      <c r="G34" s="411"/>
      <c r="H34" s="306"/>
      <c r="I34" s="21"/>
      <c r="J34" s="22"/>
      <c r="K34" s="21"/>
      <c r="L34" s="22"/>
      <c r="M34" s="21"/>
      <c r="N34" s="22"/>
    </row>
    <row r="35" spans="1:14" ht="12.75">
      <c r="A35" s="409" t="s">
        <v>23</v>
      </c>
      <c r="B35" s="102" t="s">
        <v>95</v>
      </c>
      <c r="C35" s="109"/>
      <c r="D35" s="242"/>
      <c r="E35" s="438"/>
      <c r="F35" s="335"/>
      <c r="G35" s="341"/>
      <c r="H35" s="335"/>
      <c r="I35" s="4"/>
      <c r="J35" s="5"/>
      <c r="K35" s="4"/>
      <c r="L35" s="5"/>
      <c r="M35" s="4"/>
      <c r="N35" s="5"/>
    </row>
    <row r="36" spans="1:14" ht="15" customHeight="1">
      <c r="A36" s="410"/>
      <c r="B36" s="98" t="s">
        <v>96</v>
      </c>
      <c r="C36" s="110"/>
      <c r="D36" s="241"/>
      <c r="E36" s="439"/>
      <c r="F36" s="306"/>
      <c r="G36" s="411"/>
      <c r="H36" s="306"/>
      <c r="I36" s="4"/>
      <c r="J36" s="5"/>
      <c r="K36" s="4"/>
      <c r="L36" s="5"/>
      <c r="M36" s="4"/>
      <c r="N36" s="5"/>
    </row>
    <row r="37" spans="1:14" ht="15" customHeight="1">
      <c r="A37" s="410"/>
      <c r="B37" s="102" t="s">
        <v>95</v>
      </c>
      <c r="C37" s="110"/>
      <c r="D37" s="8"/>
      <c r="E37" s="439"/>
      <c r="F37" s="306"/>
      <c r="G37" s="411"/>
      <c r="H37" s="306"/>
      <c r="I37" s="4"/>
      <c r="J37" s="5"/>
      <c r="K37" s="4"/>
      <c r="L37" s="5"/>
      <c r="M37" s="4"/>
      <c r="N37" s="5"/>
    </row>
    <row r="38" spans="1:14" ht="12.75">
      <c r="A38" s="409" t="s">
        <v>24</v>
      </c>
      <c r="B38" s="102" t="s">
        <v>95</v>
      </c>
      <c r="C38" s="109"/>
      <c r="D38" s="242"/>
      <c r="E38" s="421"/>
      <c r="F38" s="335"/>
      <c r="G38" s="341"/>
      <c r="H38" s="335"/>
      <c r="I38" s="4"/>
      <c r="J38" s="5"/>
      <c r="K38" s="4"/>
      <c r="L38" s="5"/>
      <c r="M38" s="4"/>
      <c r="N38" s="5"/>
    </row>
    <row r="39" spans="1:14" ht="15" customHeight="1" thickBot="1">
      <c r="A39" s="410"/>
      <c r="B39" s="104" t="s">
        <v>96</v>
      </c>
      <c r="C39" s="110"/>
      <c r="D39" s="241"/>
      <c r="E39" s="422"/>
      <c r="F39" s="306"/>
      <c r="G39" s="411"/>
      <c r="H39" s="306"/>
      <c r="I39" s="4"/>
      <c r="J39" s="5"/>
      <c r="K39" s="4"/>
      <c r="L39" s="5"/>
      <c r="M39" s="4"/>
      <c r="N39" s="5"/>
    </row>
    <row r="40" spans="1:14" ht="15" customHeight="1">
      <c r="A40" s="410"/>
      <c r="B40" s="102" t="s">
        <v>95</v>
      </c>
      <c r="C40" s="110"/>
      <c r="D40" s="8"/>
      <c r="E40" s="422"/>
      <c r="F40" s="306"/>
      <c r="G40" s="411"/>
      <c r="H40" s="306"/>
      <c r="I40" s="4"/>
      <c r="J40" s="5"/>
      <c r="K40" s="4"/>
      <c r="L40" s="5"/>
      <c r="M40" s="4"/>
      <c r="N40" s="5"/>
    </row>
    <row r="41" spans="1:14" ht="12.75">
      <c r="A41" s="409" t="s">
        <v>25</v>
      </c>
      <c r="B41" s="102" t="s">
        <v>95</v>
      </c>
      <c r="C41" s="109"/>
      <c r="D41" s="242"/>
      <c r="E41" s="421"/>
      <c r="F41" s="335"/>
      <c r="G41" s="341"/>
      <c r="H41" s="335"/>
      <c r="I41" s="4"/>
      <c r="J41" s="5"/>
      <c r="K41" s="4"/>
      <c r="L41" s="5"/>
      <c r="M41" s="4"/>
      <c r="N41" s="5"/>
    </row>
    <row r="42" spans="1:14" ht="15" customHeight="1" thickBot="1">
      <c r="A42" s="410"/>
      <c r="B42" s="104" t="s">
        <v>96</v>
      </c>
      <c r="C42" s="110"/>
      <c r="D42" s="241"/>
      <c r="E42" s="422"/>
      <c r="F42" s="306"/>
      <c r="G42" s="411"/>
      <c r="H42" s="306"/>
      <c r="I42" s="4"/>
      <c r="J42" s="5"/>
      <c r="K42" s="4"/>
      <c r="L42" s="5"/>
      <c r="M42" s="4"/>
      <c r="N42" s="5"/>
    </row>
    <row r="43" spans="1:14" ht="15" customHeight="1" thickBot="1">
      <c r="A43" s="410"/>
      <c r="B43" s="102" t="s">
        <v>95</v>
      </c>
      <c r="C43" s="110"/>
      <c r="D43" s="8"/>
      <c r="E43" s="422"/>
      <c r="F43" s="306"/>
      <c r="G43" s="411"/>
      <c r="H43" s="306"/>
      <c r="I43" s="14"/>
      <c r="J43" s="15"/>
      <c r="K43" s="14"/>
      <c r="L43" s="15"/>
      <c r="M43" s="14"/>
      <c r="N43" s="15"/>
    </row>
    <row r="44" spans="1:14" ht="12.75">
      <c r="A44" s="430" t="s">
        <v>26</v>
      </c>
      <c r="B44" s="202" t="s">
        <v>95</v>
      </c>
      <c r="C44" s="77"/>
      <c r="D44" s="242"/>
      <c r="E44" s="443"/>
      <c r="F44" s="445"/>
      <c r="G44" s="447"/>
      <c r="H44" s="425"/>
      <c r="I44" s="186"/>
      <c r="J44" s="187"/>
      <c r="K44" s="186"/>
      <c r="L44" s="187"/>
      <c r="M44" s="186"/>
      <c r="N44" s="187"/>
    </row>
    <row r="45" spans="1:14" ht="15" customHeight="1" thickBot="1">
      <c r="A45" s="431"/>
      <c r="B45" s="204" t="s">
        <v>96</v>
      </c>
      <c r="C45" s="78"/>
      <c r="D45" s="241"/>
      <c r="E45" s="295"/>
      <c r="F45" s="306"/>
      <c r="G45" s="411"/>
      <c r="H45" s="408"/>
      <c r="I45" s="209"/>
      <c r="J45" s="119"/>
      <c r="K45" s="209"/>
      <c r="L45" s="119"/>
      <c r="M45" s="209"/>
      <c r="N45" s="119"/>
    </row>
    <row r="46" spans="1:14" ht="15" customHeight="1" thickBot="1">
      <c r="A46" s="432"/>
      <c r="B46" s="205" t="s">
        <v>95</v>
      </c>
      <c r="C46" s="153"/>
      <c r="D46" s="8"/>
      <c r="E46" s="444"/>
      <c r="F46" s="446"/>
      <c r="G46" s="448"/>
      <c r="H46" s="426"/>
      <c r="I46" s="210"/>
      <c r="J46" s="120"/>
      <c r="K46" s="210"/>
      <c r="L46" s="120"/>
      <c r="M46" s="210"/>
      <c r="N46" s="120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14" t="s">
        <v>32</v>
      </c>
      <c r="B48" s="314"/>
      <c r="C48" s="314"/>
      <c r="D48" s="315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4" t="s">
        <v>35</v>
      </c>
      <c r="C50" s="314"/>
      <c r="D50" s="314"/>
      <c r="E50" s="315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4" t="s">
        <v>34</v>
      </c>
      <c r="C51" s="314"/>
      <c r="D51" s="314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mergeCells count="79"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  <mergeCell ref="F41:F43"/>
    <mergeCell ref="G41:G43"/>
    <mergeCell ref="A32:A34"/>
    <mergeCell ref="G32:G34"/>
    <mergeCell ref="H32:H34"/>
    <mergeCell ref="E32:E34"/>
    <mergeCell ref="F32:F34"/>
    <mergeCell ref="A35:A37"/>
    <mergeCell ref="F35:F37"/>
    <mergeCell ref="G35:G37"/>
    <mergeCell ref="H35:H37"/>
    <mergeCell ref="H29:H31"/>
    <mergeCell ref="A29:A31"/>
    <mergeCell ref="E29:E31"/>
    <mergeCell ref="F29:F31"/>
    <mergeCell ref="G29:G31"/>
    <mergeCell ref="H17:H19"/>
    <mergeCell ref="A17:A19"/>
    <mergeCell ref="E17:E19"/>
    <mergeCell ref="F17:F19"/>
    <mergeCell ref="G17:G19"/>
    <mergeCell ref="I1:K1"/>
    <mergeCell ref="I2:K2"/>
    <mergeCell ref="I3:K3"/>
    <mergeCell ref="K9:L9"/>
    <mergeCell ref="F11:F13"/>
    <mergeCell ref="G11:G13"/>
    <mergeCell ref="H11:H13"/>
    <mergeCell ref="G14:G16"/>
    <mergeCell ref="H14:H16"/>
    <mergeCell ref="M9:N9"/>
    <mergeCell ref="A48:D48"/>
    <mergeCell ref="A6:N7"/>
    <mergeCell ref="A8:A10"/>
    <mergeCell ref="B8:D8"/>
    <mergeCell ref="E8:F8"/>
    <mergeCell ref="G8:N8"/>
    <mergeCell ref="D9:D10"/>
    <mergeCell ref="E11:E13"/>
    <mergeCell ref="H20:H22"/>
    <mergeCell ref="B50:E50"/>
    <mergeCell ref="B51:D51"/>
    <mergeCell ref="A11:A13"/>
    <mergeCell ref="I9:J9"/>
    <mergeCell ref="E9:E10"/>
    <mergeCell ref="F9:F10"/>
    <mergeCell ref="G9:H9"/>
    <mergeCell ref="A14:A16"/>
    <mergeCell ref="F14:F16"/>
    <mergeCell ref="E14:E16"/>
    <mergeCell ref="A20:A22"/>
    <mergeCell ref="E20:E22"/>
    <mergeCell ref="F20:F22"/>
    <mergeCell ref="G20:G22"/>
    <mergeCell ref="H23:H25"/>
    <mergeCell ref="A23:A25"/>
    <mergeCell ref="E23:E25"/>
    <mergeCell ref="F23:F25"/>
    <mergeCell ref="G23:G25"/>
    <mergeCell ref="H26:H28"/>
    <mergeCell ref="A26:A28"/>
    <mergeCell ref="E26:E28"/>
    <mergeCell ref="F26:F28"/>
    <mergeCell ref="G26:G28"/>
    <mergeCell ref="E35:E37"/>
    <mergeCell ref="H38:H40"/>
    <mergeCell ref="A38:A40"/>
    <mergeCell ref="E38:E40"/>
    <mergeCell ref="F38:F40"/>
    <mergeCell ref="G38:G40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G29" sqref="G29:G30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8" max="8" width="14.14062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42" t="s">
        <v>29</v>
      </c>
      <c r="J1" s="442"/>
      <c r="K1" s="442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94</v>
      </c>
      <c r="C2" s="29"/>
      <c r="D2" s="28"/>
      <c r="E2" s="28"/>
      <c r="F2" s="28"/>
      <c r="G2" s="28"/>
      <c r="H2" s="28"/>
      <c r="I2" s="442" t="s">
        <v>2</v>
      </c>
      <c r="J2" s="442"/>
      <c r="K2" s="442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42" t="s">
        <v>3</v>
      </c>
      <c r="J3" s="442"/>
      <c r="K3" s="442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109</v>
      </c>
      <c r="J4" s="27"/>
      <c r="K4" s="27"/>
      <c r="L4" s="43" t="s">
        <v>110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7" t="s">
        <v>6</v>
      </c>
      <c r="B8" s="316" t="s">
        <v>7</v>
      </c>
      <c r="C8" s="317"/>
      <c r="D8" s="318"/>
      <c r="E8" s="316" t="s">
        <v>11</v>
      </c>
      <c r="F8" s="318"/>
      <c r="G8" s="331" t="s">
        <v>15</v>
      </c>
      <c r="H8" s="332"/>
      <c r="I8" s="332"/>
      <c r="J8" s="332"/>
      <c r="K8" s="332"/>
      <c r="L8" s="332"/>
      <c r="M8" s="332"/>
      <c r="N8" s="304"/>
    </row>
    <row r="9" spans="1:14" ht="13.5" thickTop="1">
      <c r="A9" s="308"/>
      <c r="B9" s="293" t="s">
        <v>8</v>
      </c>
      <c r="C9" s="320"/>
      <c r="D9" s="305" t="s">
        <v>9</v>
      </c>
      <c r="E9" s="310" t="s">
        <v>10</v>
      </c>
      <c r="F9" s="305" t="s">
        <v>9</v>
      </c>
      <c r="G9" s="452" t="s">
        <v>27</v>
      </c>
      <c r="H9" s="453"/>
      <c r="I9" s="321" t="s">
        <v>28</v>
      </c>
      <c r="J9" s="322"/>
      <c r="K9" s="321" t="s">
        <v>13</v>
      </c>
      <c r="L9" s="322"/>
      <c r="M9" s="321" t="s">
        <v>14</v>
      </c>
      <c r="N9" s="322"/>
    </row>
    <row r="10" spans="1:14" ht="15" thickBot="1">
      <c r="A10" s="309"/>
      <c r="B10" s="424"/>
      <c r="C10" s="297"/>
      <c r="D10" s="312"/>
      <c r="E10" s="311"/>
      <c r="F10" s="312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1" t="s">
        <v>16</v>
      </c>
      <c r="B11" s="96" t="s">
        <v>95</v>
      </c>
      <c r="C11" s="213">
        <v>1920</v>
      </c>
      <c r="D11" s="242">
        <f>(4.98+2.745+0.093)*1.075</f>
        <v>8.40435</v>
      </c>
      <c r="E11" s="310">
        <v>181</v>
      </c>
      <c r="F11" s="305">
        <f>19.95+5.81</f>
        <v>25.759999999999998</v>
      </c>
      <c r="G11" s="319">
        <f>150*84</f>
        <v>12600</v>
      </c>
      <c r="H11" s="450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419"/>
      <c r="B12" s="98" t="s">
        <v>114</v>
      </c>
      <c r="C12" s="211">
        <v>17.25</v>
      </c>
      <c r="D12" s="22">
        <f>46.514*1.075</f>
        <v>50.00255</v>
      </c>
      <c r="E12" s="416"/>
      <c r="F12" s="336"/>
      <c r="G12" s="342"/>
      <c r="H12" s="451"/>
      <c r="I12" s="21"/>
      <c r="J12" s="22"/>
      <c r="K12" s="21"/>
      <c r="L12" s="22"/>
      <c r="M12" s="21"/>
      <c r="N12" s="22"/>
    </row>
    <row r="13" spans="1:14" ht="15" customHeight="1" thickTop="1">
      <c r="A13" s="409" t="s">
        <v>17</v>
      </c>
      <c r="B13" s="100" t="s">
        <v>95</v>
      </c>
      <c r="C13" s="111">
        <v>1440</v>
      </c>
      <c r="D13" s="242">
        <f>(4.98+2.745+0.093)*1.075</f>
        <v>8.40435</v>
      </c>
      <c r="E13" s="421">
        <v>165</v>
      </c>
      <c r="F13" s="335">
        <v>25.76</v>
      </c>
      <c r="G13" s="341">
        <f>150*84</f>
        <v>12600</v>
      </c>
      <c r="H13" s="450">
        <v>12.33</v>
      </c>
      <c r="I13" s="7"/>
      <c r="J13" s="8"/>
      <c r="K13" s="7"/>
      <c r="L13" s="8"/>
      <c r="M13" s="7"/>
      <c r="N13" s="8"/>
    </row>
    <row r="14" spans="1:14" ht="15" customHeight="1" thickBot="1">
      <c r="A14" s="419"/>
      <c r="B14" s="100" t="s">
        <v>96</v>
      </c>
      <c r="C14" s="212">
        <v>17.25</v>
      </c>
      <c r="D14" s="22">
        <f>46.514*1.075</f>
        <v>50.00255</v>
      </c>
      <c r="E14" s="416"/>
      <c r="F14" s="336"/>
      <c r="G14" s="342"/>
      <c r="H14" s="451"/>
      <c r="I14" s="7"/>
      <c r="J14" s="8"/>
      <c r="K14" s="7"/>
      <c r="L14" s="8"/>
      <c r="M14" s="7"/>
      <c r="N14" s="8"/>
    </row>
    <row r="15" spans="1:14" ht="15" customHeight="1" thickTop="1">
      <c r="A15" s="409" t="s">
        <v>18</v>
      </c>
      <c r="B15" s="102" t="s">
        <v>95</v>
      </c>
      <c r="C15" s="214">
        <v>1320</v>
      </c>
      <c r="D15" s="242">
        <f>(4.98+2.745+0.093)*1.075</f>
        <v>8.40435</v>
      </c>
      <c r="E15" s="421">
        <v>141</v>
      </c>
      <c r="F15" s="335">
        <v>25.76</v>
      </c>
      <c r="G15" s="341">
        <f>150*84</f>
        <v>12600</v>
      </c>
      <c r="H15" s="450">
        <v>12.33</v>
      </c>
      <c r="I15" s="14"/>
      <c r="J15" s="15"/>
      <c r="K15" s="14"/>
      <c r="L15" s="15"/>
      <c r="M15" s="14"/>
      <c r="N15" s="15"/>
    </row>
    <row r="16" spans="1:14" ht="15" customHeight="1" thickBot="1">
      <c r="A16" s="419"/>
      <c r="B16" s="98" t="s">
        <v>96</v>
      </c>
      <c r="C16" s="211">
        <v>17.25</v>
      </c>
      <c r="D16" s="22">
        <f>46.514*1.075</f>
        <v>50.00255</v>
      </c>
      <c r="E16" s="416"/>
      <c r="F16" s="336"/>
      <c r="G16" s="342"/>
      <c r="H16" s="451"/>
      <c r="I16" s="21"/>
      <c r="J16" s="22"/>
      <c r="K16" s="21"/>
      <c r="L16" s="22"/>
      <c r="M16" s="21"/>
      <c r="N16" s="22"/>
    </row>
    <row r="17" spans="1:14" ht="15" customHeight="1" thickTop="1">
      <c r="A17" s="409" t="s">
        <v>19</v>
      </c>
      <c r="B17" s="102" t="s">
        <v>95</v>
      </c>
      <c r="C17" s="214"/>
      <c r="D17" s="231"/>
      <c r="E17" s="421"/>
      <c r="F17" s="335"/>
      <c r="G17" s="341"/>
      <c r="H17" s="450"/>
      <c r="I17" s="14"/>
      <c r="J17" s="15"/>
      <c r="K17" s="14"/>
      <c r="L17" s="15"/>
      <c r="M17" s="14"/>
      <c r="N17" s="15"/>
    </row>
    <row r="18" spans="1:14" ht="13.5" thickBot="1">
      <c r="A18" s="419"/>
      <c r="B18" s="98" t="s">
        <v>96</v>
      </c>
      <c r="C18" s="108"/>
      <c r="D18" s="233"/>
      <c r="E18" s="416"/>
      <c r="F18" s="336"/>
      <c r="G18" s="342"/>
      <c r="H18" s="451"/>
      <c r="I18" s="21"/>
      <c r="J18" s="22"/>
      <c r="K18" s="21"/>
      <c r="L18" s="22"/>
      <c r="M18" s="21"/>
      <c r="N18" s="22"/>
    </row>
    <row r="19" spans="1:14" ht="13.5" thickTop="1">
      <c r="A19" s="409" t="s">
        <v>20</v>
      </c>
      <c r="B19" s="102" t="s">
        <v>95</v>
      </c>
      <c r="C19" s="214"/>
      <c r="D19" s="6"/>
      <c r="E19" s="421"/>
      <c r="F19" s="335"/>
      <c r="G19" s="341"/>
      <c r="H19" s="450"/>
      <c r="I19" s="14"/>
      <c r="J19" s="15"/>
      <c r="K19" s="14"/>
      <c r="L19" s="15"/>
      <c r="M19" s="14"/>
      <c r="N19" s="15"/>
    </row>
    <row r="20" spans="1:14" ht="13.5" thickBot="1">
      <c r="A20" s="419"/>
      <c r="B20" s="98" t="s">
        <v>96</v>
      </c>
      <c r="C20" s="108"/>
      <c r="D20" s="22"/>
      <c r="E20" s="416"/>
      <c r="F20" s="336"/>
      <c r="G20" s="342"/>
      <c r="H20" s="451"/>
      <c r="I20" s="21"/>
      <c r="J20" s="22"/>
      <c r="K20" s="21"/>
      <c r="L20" s="22"/>
      <c r="M20" s="21"/>
      <c r="N20" s="22"/>
    </row>
    <row r="21" spans="1:14" ht="13.5" thickTop="1">
      <c r="A21" s="409" t="s">
        <v>69</v>
      </c>
      <c r="B21" s="102" t="s">
        <v>95</v>
      </c>
      <c r="C21" s="109"/>
      <c r="D21" s="6"/>
      <c r="E21" s="421"/>
      <c r="F21" s="335"/>
      <c r="G21" s="341"/>
      <c r="H21" s="450"/>
      <c r="I21" s="14"/>
      <c r="J21" s="15"/>
      <c r="K21" s="14"/>
      <c r="L21" s="15"/>
      <c r="M21" s="14"/>
      <c r="N21" s="15"/>
    </row>
    <row r="22" spans="1:14" ht="13.5" thickBot="1">
      <c r="A22" s="419"/>
      <c r="B22" s="98" t="s">
        <v>96</v>
      </c>
      <c r="C22" s="108"/>
      <c r="D22" s="22"/>
      <c r="E22" s="416"/>
      <c r="F22" s="336"/>
      <c r="G22" s="342"/>
      <c r="H22" s="451"/>
      <c r="I22" s="21"/>
      <c r="J22" s="22"/>
      <c r="K22" s="21"/>
      <c r="L22" s="22"/>
      <c r="M22" s="21"/>
      <c r="N22" s="22"/>
    </row>
    <row r="23" spans="1:14" ht="13.5" thickTop="1">
      <c r="A23" s="409" t="s">
        <v>70</v>
      </c>
      <c r="B23" s="102" t="s">
        <v>95</v>
      </c>
      <c r="C23" s="109"/>
      <c r="D23" s="6"/>
      <c r="E23" s="421"/>
      <c r="F23" s="335"/>
      <c r="G23" s="341"/>
      <c r="H23" s="450"/>
      <c r="I23" s="14"/>
      <c r="J23" s="15"/>
      <c r="K23" s="14"/>
      <c r="L23" s="15"/>
      <c r="M23" s="14"/>
      <c r="N23" s="15"/>
    </row>
    <row r="24" spans="1:14" ht="13.5" thickBot="1">
      <c r="A24" s="419"/>
      <c r="B24" s="98" t="s">
        <v>96</v>
      </c>
      <c r="C24" s="108"/>
      <c r="D24" s="22"/>
      <c r="E24" s="416"/>
      <c r="F24" s="336"/>
      <c r="G24" s="342"/>
      <c r="H24" s="451"/>
      <c r="I24" s="21"/>
      <c r="J24" s="22"/>
      <c r="K24" s="21"/>
      <c r="L24" s="22"/>
      <c r="M24" s="21"/>
      <c r="N24" s="22"/>
    </row>
    <row r="25" spans="1:14" ht="13.5" thickTop="1">
      <c r="A25" s="409" t="s">
        <v>22</v>
      </c>
      <c r="B25" s="102" t="s">
        <v>95</v>
      </c>
      <c r="C25" s="109"/>
      <c r="D25" s="6"/>
      <c r="E25" s="421"/>
      <c r="F25" s="335"/>
      <c r="G25" s="341"/>
      <c r="H25" s="335"/>
      <c r="I25" s="21"/>
      <c r="J25" s="22"/>
      <c r="K25" s="21"/>
      <c r="L25" s="22"/>
      <c r="M25" s="21"/>
      <c r="N25" s="22"/>
    </row>
    <row r="26" spans="1:14" ht="12.75">
      <c r="A26" s="419"/>
      <c r="B26" s="98" t="s">
        <v>96</v>
      </c>
      <c r="C26" s="108"/>
      <c r="D26" s="22"/>
      <c r="E26" s="416"/>
      <c r="F26" s="336"/>
      <c r="G26" s="342"/>
      <c r="H26" s="336"/>
      <c r="I26" s="4"/>
      <c r="J26" s="5"/>
      <c r="K26" s="4"/>
      <c r="L26" s="5"/>
      <c r="M26" s="4"/>
      <c r="N26" s="5"/>
    </row>
    <row r="27" spans="1:14" ht="12.75">
      <c r="A27" s="409" t="s">
        <v>23</v>
      </c>
      <c r="B27" s="102" t="s">
        <v>95</v>
      </c>
      <c r="C27" s="109"/>
      <c r="D27" s="242"/>
      <c r="E27" s="421"/>
      <c r="F27" s="335"/>
      <c r="G27" s="341"/>
      <c r="H27" s="335"/>
      <c r="I27" s="4"/>
      <c r="J27" s="5"/>
      <c r="K27" s="4"/>
      <c r="L27" s="5"/>
      <c r="M27" s="4"/>
      <c r="N27" s="5"/>
    </row>
    <row r="28" spans="1:14" ht="12.75">
      <c r="A28" s="419"/>
      <c r="B28" s="98" t="s">
        <v>96</v>
      </c>
      <c r="C28" s="108"/>
      <c r="D28" s="22"/>
      <c r="E28" s="416"/>
      <c r="F28" s="336"/>
      <c r="G28" s="342"/>
      <c r="H28" s="336"/>
      <c r="I28" s="4"/>
      <c r="J28" s="5"/>
      <c r="K28" s="4"/>
      <c r="L28" s="5"/>
      <c r="M28" s="4"/>
      <c r="N28" s="5"/>
    </row>
    <row r="29" spans="1:14" ht="12.75">
      <c r="A29" s="409" t="s">
        <v>24</v>
      </c>
      <c r="B29" s="102" t="s">
        <v>95</v>
      </c>
      <c r="C29" s="109"/>
      <c r="D29" s="242"/>
      <c r="E29" s="421"/>
      <c r="F29" s="335"/>
      <c r="G29" s="341"/>
      <c r="H29" s="335"/>
      <c r="I29" s="4"/>
      <c r="J29" s="5"/>
      <c r="K29" s="4"/>
      <c r="L29" s="5"/>
      <c r="M29" s="4"/>
      <c r="N29" s="5"/>
    </row>
    <row r="30" spans="1:14" ht="12.75">
      <c r="A30" s="419"/>
      <c r="B30" s="98" t="s">
        <v>96</v>
      </c>
      <c r="C30" s="108"/>
      <c r="D30" s="22"/>
      <c r="E30" s="416"/>
      <c r="F30" s="336"/>
      <c r="G30" s="342"/>
      <c r="H30" s="336"/>
      <c r="I30" s="4"/>
      <c r="J30" s="5"/>
      <c r="K30" s="4"/>
      <c r="L30" s="5"/>
      <c r="M30" s="4"/>
      <c r="N30" s="5"/>
    </row>
    <row r="31" spans="1:14" ht="12.75">
      <c r="A31" s="409" t="s">
        <v>25</v>
      </c>
      <c r="B31" s="102" t="s">
        <v>95</v>
      </c>
      <c r="C31" s="109"/>
      <c r="D31" s="242"/>
      <c r="E31" s="421"/>
      <c r="F31" s="335"/>
      <c r="G31" s="341"/>
      <c r="H31" s="335"/>
      <c r="I31" s="4"/>
      <c r="J31" s="5"/>
      <c r="K31" s="4"/>
      <c r="L31" s="5"/>
      <c r="M31" s="4"/>
      <c r="N31" s="5"/>
    </row>
    <row r="32" spans="1:14" ht="12.75">
      <c r="A32" s="419"/>
      <c r="B32" s="98" t="s">
        <v>96</v>
      </c>
      <c r="C32" s="108"/>
      <c r="D32" s="22"/>
      <c r="E32" s="416"/>
      <c r="F32" s="336"/>
      <c r="G32" s="342"/>
      <c r="H32" s="336"/>
      <c r="I32" s="4"/>
      <c r="J32" s="5"/>
      <c r="K32" s="4"/>
      <c r="L32" s="5"/>
      <c r="M32" s="4"/>
      <c r="N32" s="5"/>
    </row>
    <row r="33" spans="1:14" ht="12.75">
      <c r="A33" s="409" t="s">
        <v>26</v>
      </c>
      <c r="B33" s="102" t="s">
        <v>95</v>
      </c>
      <c r="C33" s="109"/>
      <c r="D33" s="242"/>
      <c r="E33" s="421"/>
      <c r="F33" s="335"/>
      <c r="G33" s="341"/>
      <c r="H33" s="335"/>
      <c r="I33" s="14"/>
      <c r="J33" s="15"/>
      <c r="K33" s="14"/>
      <c r="L33" s="15"/>
      <c r="M33" s="14"/>
      <c r="N33" s="15"/>
    </row>
    <row r="34" spans="1:14" ht="13.5" thickBot="1">
      <c r="A34" s="449"/>
      <c r="B34" s="104" t="s">
        <v>96</v>
      </c>
      <c r="C34" s="108"/>
      <c r="D34" s="22"/>
      <c r="E34" s="311"/>
      <c r="F34" s="312"/>
      <c r="G34" s="298"/>
      <c r="H34" s="312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314"/>
      <c r="B36" s="314"/>
      <c r="C36" s="314"/>
      <c r="D36" s="315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14"/>
      <c r="C38" s="314"/>
      <c r="D38" s="314"/>
      <c r="E38" s="315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14"/>
      <c r="C39" s="314"/>
      <c r="D39" s="314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9">
    <mergeCell ref="B9:C10"/>
    <mergeCell ref="H33:H34"/>
    <mergeCell ref="G31:G32"/>
    <mergeCell ref="E33:E34"/>
    <mergeCell ref="F33:F34"/>
    <mergeCell ref="G33:G34"/>
    <mergeCell ref="H23:H24"/>
    <mergeCell ref="G13:G14"/>
    <mergeCell ref="H13:H14"/>
    <mergeCell ref="H17:H18"/>
    <mergeCell ref="A25:A26"/>
    <mergeCell ref="G25:G26"/>
    <mergeCell ref="H25:H26"/>
    <mergeCell ref="E25:E26"/>
    <mergeCell ref="F25:F26"/>
    <mergeCell ref="A23:A24"/>
    <mergeCell ref="E23:E24"/>
    <mergeCell ref="F23:F24"/>
    <mergeCell ref="G23:G24"/>
    <mergeCell ref="A11:A12"/>
    <mergeCell ref="A13:A14"/>
    <mergeCell ref="A15:A16"/>
    <mergeCell ref="E15:E16"/>
    <mergeCell ref="I1:K1"/>
    <mergeCell ref="I2:K2"/>
    <mergeCell ref="I3:K3"/>
    <mergeCell ref="E11:E12"/>
    <mergeCell ref="F11:F12"/>
    <mergeCell ref="G11:G12"/>
    <mergeCell ref="H11:H12"/>
    <mergeCell ref="K9:L9"/>
    <mergeCell ref="F9:F10"/>
    <mergeCell ref="G9:H9"/>
    <mergeCell ref="M9:N9"/>
    <mergeCell ref="A36:D36"/>
    <mergeCell ref="A6:N7"/>
    <mergeCell ref="A8:A10"/>
    <mergeCell ref="B8:D8"/>
    <mergeCell ref="E8:F8"/>
    <mergeCell ref="G8:N8"/>
    <mergeCell ref="D9:D10"/>
    <mergeCell ref="E9:E10"/>
    <mergeCell ref="F13:F14"/>
    <mergeCell ref="B38:E38"/>
    <mergeCell ref="B39:D39"/>
    <mergeCell ref="I9:J9"/>
    <mergeCell ref="E13:E14"/>
    <mergeCell ref="F15:F16"/>
    <mergeCell ref="G15:G16"/>
    <mergeCell ref="H15:H16"/>
    <mergeCell ref="F19:F20"/>
    <mergeCell ref="G19:G20"/>
    <mergeCell ref="H19:H20"/>
    <mergeCell ref="A17:A18"/>
    <mergeCell ref="E17:E18"/>
    <mergeCell ref="F17:F18"/>
    <mergeCell ref="G17:G18"/>
    <mergeCell ref="F21:F22"/>
    <mergeCell ref="G21:G22"/>
    <mergeCell ref="H21:H22"/>
    <mergeCell ref="A19:A20"/>
    <mergeCell ref="E19:E20"/>
    <mergeCell ref="A21:A22"/>
    <mergeCell ref="E21:E22"/>
    <mergeCell ref="A27:A28"/>
    <mergeCell ref="G27:G28"/>
    <mergeCell ref="H27:H28"/>
    <mergeCell ref="E27:E28"/>
    <mergeCell ref="F27:F28"/>
    <mergeCell ref="A33:A34"/>
    <mergeCell ref="H29:H30"/>
    <mergeCell ref="A29:A30"/>
    <mergeCell ref="E29:E30"/>
    <mergeCell ref="F29:F30"/>
    <mergeCell ref="G29:G30"/>
    <mergeCell ref="H31:H32"/>
    <mergeCell ref="A31:A32"/>
    <mergeCell ref="E31:E32"/>
    <mergeCell ref="F31:F32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E20" sqref="E20:E22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42" t="s">
        <v>29</v>
      </c>
      <c r="J1" s="442"/>
      <c r="K1" s="442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107</v>
      </c>
      <c r="C2" s="27"/>
      <c r="D2" s="28"/>
      <c r="E2" s="28"/>
      <c r="F2" s="28"/>
      <c r="G2" s="28"/>
      <c r="H2" s="28"/>
      <c r="I2" s="442" t="s">
        <v>2</v>
      </c>
      <c r="J2" s="442"/>
      <c r="K2" s="442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2" t="s">
        <v>3</v>
      </c>
      <c r="J3" s="442"/>
      <c r="K3" s="442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7" t="s">
        <v>6</v>
      </c>
      <c r="B8" s="316" t="s">
        <v>7</v>
      </c>
      <c r="C8" s="317"/>
      <c r="D8" s="318"/>
      <c r="E8" s="316" t="s">
        <v>11</v>
      </c>
      <c r="F8" s="318"/>
      <c r="G8" s="331" t="s">
        <v>15</v>
      </c>
      <c r="H8" s="332"/>
      <c r="I8" s="332"/>
      <c r="J8" s="332"/>
      <c r="K8" s="332"/>
      <c r="L8" s="332"/>
      <c r="M8" s="332"/>
      <c r="N8" s="304"/>
    </row>
    <row r="9" spans="1:14" ht="13.5" thickTop="1">
      <c r="A9" s="308"/>
      <c r="B9" s="293" t="s">
        <v>8</v>
      </c>
      <c r="C9" s="320"/>
      <c r="D9" s="305" t="s">
        <v>9</v>
      </c>
      <c r="E9" s="310" t="s">
        <v>10</v>
      </c>
      <c r="F9" s="305" t="s">
        <v>9</v>
      </c>
      <c r="G9" s="323" t="s">
        <v>27</v>
      </c>
      <c r="H9" s="324"/>
      <c r="I9" s="321" t="s">
        <v>28</v>
      </c>
      <c r="J9" s="322"/>
      <c r="K9" s="321" t="s">
        <v>13</v>
      </c>
      <c r="L9" s="322"/>
      <c r="M9" s="321" t="s">
        <v>14</v>
      </c>
      <c r="N9" s="322"/>
    </row>
    <row r="10" spans="1:14" ht="15" thickBot="1">
      <c r="A10" s="309"/>
      <c r="B10" s="424"/>
      <c r="C10" s="297"/>
      <c r="D10" s="312"/>
      <c r="E10" s="311"/>
      <c r="F10" s="312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1" t="s">
        <v>16</v>
      </c>
      <c r="B11" s="96" t="s">
        <v>95</v>
      </c>
      <c r="C11" s="213">
        <v>4766</v>
      </c>
      <c r="D11" s="246">
        <f>(5.48+2.233+0.093)*1.075</f>
        <v>8.39145</v>
      </c>
      <c r="E11" s="310">
        <v>15</v>
      </c>
      <c r="F11" s="305">
        <v>25.76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410"/>
      <c r="B12" s="100" t="s">
        <v>102</v>
      </c>
      <c r="C12" s="111">
        <v>2047</v>
      </c>
      <c r="D12" s="247">
        <f>(3.49+0.744+0.093)*1.075</f>
        <v>4.6515249999999995</v>
      </c>
      <c r="E12" s="422"/>
      <c r="F12" s="306"/>
      <c r="G12" s="23"/>
      <c r="H12" s="24"/>
      <c r="I12" s="7"/>
      <c r="J12" s="8"/>
      <c r="K12" s="7"/>
      <c r="L12" s="8"/>
      <c r="M12" s="7"/>
      <c r="N12" s="8"/>
    </row>
    <row r="13" spans="1:14" ht="16.5" customHeight="1" thickBot="1">
      <c r="A13" s="419"/>
      <c r="B13" s="98" t="s">
        <v>114</v>
      </c>
      <c r="C13" s="108">
        <v>21.1</v>
      </c>
      <c r="D13" s="248">
        <v>203.81</v>
      </c>
      <c r="E13" s="416"/>
      <c r="F13" s="336"/>
      <c r="G13" s="12"/>
      <c r="H13" s="17"/>
      <c r="I13" s="7"/>
      <c r="J13" s="8"/>
      <c r="K13" s="7"/>
      <c r="L13" s="8"/>
      <c r="M13" s="7"/>
      <c r="N13" s="8"/>
    </row>
    <row r="14" spans="1:14" ht="15" customHeight="1">
      <c r="A14" s="409" t="s">
        <v>17</v>
      </c>
      <c r="B14" s="96" t="s">
        <v>95</v>
      </c>
      <c r="C14" s="214">
        <v>346</v>
      </c>
      <c r="D14" s="246">
        <f>(5.48+2.233+0.093)*1.075</f>
        <v>8.39145</v>
      </c>
      <c r="E14" s="421">
        <v>5</v>
      </c>
      <c r="F14" s="436">
        <v>25.76</v>
      </c>
      <c r="G14" s="25"/>
      <c r="H14" s="16"/>
      <c r="I14" s="14"/>
      <c r="J14" s="15"/>
      <c r="K14" s="14"/>
      <c r="L14" s="15"/>
      <c r="M14" s="14"/>
      <c r="N14" s="15"/>
    </row>
    <row r="15" spans="1:14" ht="15" customHeight="1">
      <c r="A15" s="410"/>
      <c r="B15" s="100" t="s">
        <v>102</v>
      </c>
      <c r="C15" s="111">
        <v>95</v>
      </c>
      <c r="D15" s="247">
        <f>(3.49+0.744+0.093)*1.075</f>
        <v>4.6515249999999995</v>
      </c>
      <c r="E15" s="422"/>
      <c r="F15" s="440"/>
      <c r="G15" s="23"/>
      <c r="H15" s="24"/>
      <c r="I15" s="7"/>
      <c r="J15" s="8"/>
      <c r="K15" s="7"/>
      <c r="L15" s="8"/>
      <c r="M15" s="7"/>
      <c r="N15" s="8"/>
    </row>
    <row r="16" spans="1:14" ht="15" customHeight="1" thickBot="1">
      <c r="A16" s="419"/>
      <c r="B16" s="98" t="s">
        <v>114</v>
      </c>
      <c r="C16" s="108">
        <v>21.1</v>
      </c>
      <c r="D16" s="248">
        <v>203.81</v>
      </c>
      <c r="E16" s="416"/>
      <c r="F16" s="437"/>
      <c r="G16" s="12"/>
      <c r="H16" s="17"/>
      <c r="I16" s="21"/>
      <c r="J16" s="22"/>
      <c r="K16" s="21"/>
      <c r="L16" s="22"/>
      <c r="M16" s="21"/>
      <c r="N16" s="22"/>
    </row>
    <row r="17" spans="1:14" ht="15" customHeight="1">
      <c r="A17" s="409" t="s">
        <v>18</v>
      </c>
      <c r="B17" s="96" t="s">
        <v>95</v>
      </c>
      <c r="C17" s="214">
        <v>3333</v>
      </c>
      <c r="D17" s="246">
        <f>(5.48+2.233+0.093)*1.075</f>
        <v>8.39145</v>
      </c>
      <c r="E17" s="421">
        <v>27</v>
      </c>
      <c r="F17" s="436">
        <v>25.76</v>
      </c>
      <c r="G17" s="25"/>
      <c r="H17" s="16"/>
      <c r="I17" s="14"/>
      <c r="J17" s="15"/>
      <c r="K17" s="14"/>
      <c r="L17" s="15"/>
      <c r="M17" s="14"/>
      <c r="N17" s="15"/>
    </row>
    <row r="18" spans="1:14" ht="15" customHeight="1">
      <c r="A18" s="410"/>
      <c r="B18" s="100" t="s">
        <v>102</v>
      </c>
      <c r="C18" s="111">
        <v>1321</v>
      </c>
      <c r="D18" s="247">
        <f>(3.49+0.744+0.093)*1.075</f>
        <v>4.6515249999999995</v>
      </c>
      <c r="E18" s="422"/>
      <c r="F18" s="440"/>
      <c r="G18" s="23"/>
      <c r="H18" s="24"/>
      <c r="I18" s="7"/>
      <c r="J18" s="8"/>
      <c r="K18" s="7"/>
      <c r="L18" s="8"/>
      <c r="M18" s="7"/>
      <c r="N18" s="8"/>
    </row>
    <row r="19" spans="1:14" ht="15" customHeight="1" thickBot="1">
      <c r="A19" s="419"/>
      <c r="B19" s="98" t="s">
        <v>114</v>
      </c>
      <c r="C19" s="108">
        <v>21.1</v>
      </c>
      <c r="D19" s="248">
        <v>160.007</v>
      </c>
      <c r="E19" s="416"/>
      <c r="F19" s="437"/>
      <c r="G19" s="12"/>
      <c r="H19" s="17"/>
      <c r="I19" s="21"/>
      <c r="J19" s="22"/>
      <c r="K19" s="21"/>
      <c r="L19" s="22"/>
      <c r="M19" s="21"/>
      <c r="N19" s="22"/>
    </row>
    <row r="20" spans="1:14" ht="15" customHeight="1" thickTop="1">
      <c r="A20" s="409" t="s">
        <v>19</v>
      </c>
      <c r="B20" s="96" t="s">
        <v>95</v>
      </c>
      <c r="C20" s="214"/>
      <c r="D20" s="231"/>
      <c r="E20" s="421"/>
      <c r="F20" s="436"/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10"/>
      <c r="B21" s="100" t="s">
        <v>102</v>
      </c>
      <c r="C21" s="110"/>
      <c r="D21" s="232"/>
      <c r="E21" s="422"/>
      <c r="F21" s="440"/>
      <c r="G21" s="23"/>
      <c r="H21" s="24"/>
      <c r="I21" s="7"/>
      <c r="J21" s="8"/>
      <c r="K21" s="7"/>
      <c r="L21" s="8"/>
      <c r="M21" s="7"/>
      <c r="N21" s="8"/>
    </row>
    <row r="22" spans="1:14" ht="13.5" thickBot="1">
      <c r="A22" s="419"/>
      <c r="B22" s="98" t="s">
        <v>114</v>
      </c>
      <c r="C22" s="108"/>
      <c r="D22" s="17"/>
      <c r="E22" s="416"/>
      <c r="F22" s="437"/>
      <c r="G22" s="12"/>
      <c r="H22" s="17"/>
      <c r="I22" s="21"/>
      <c r="J22" s="22"/>
      <c r="K22" s="21"/>
      <c r="L22" s="22"/>
      <c r="M22" s="21"/>
      <c r="N22" s="22"/>
    </row>
    <row r="23" spans="1:14" ht="13.5" thickTop="1">
      <c r="A23" s="409" t="s">
        <v>20</v>
      </c>
      <c r="B23" s="96" t="s">
        <v>95</v>
      </c>
      <c r="C23" s="109"/>
      <c r="D23" s="231"/>
      <c r="E23" s="421"/>
      <c r="F23" s="436"/>
      <c r="G23" s="25"/>
      <c r="H23" s="16"/>
      <c r="I23" s="14"/>
      <c r="J23" s="15"/>
      <c r="K23" s="14"/>
      <c r="L23" s="15"/>
      <c r="M23" s="14"/>
      <c r="N23" s="15"/>
    </row>
    <row r="24" spans="1:14" ht="12.75">
      <c r="A24" s="410"/>
      <c r="B24" s="100" t="s">
        <v>102</v>
      </c>
      <c r="C24" s="110"/>
      <c r="D24" s="232"/>
      <c r="E24" s="422"/>
      <c r="F24" s="440"/>
      <c r="G24" s="23"/>
      <c r="H24" s="24"/>
      <c r="I24" s="7"/>
      <c r="J24" s="8"/>
      <c r="K24" s="7"/>
      <c r="L24" s="8"/>
      <c r="M24" s="7"/>
      <c r="N24" s="8"/>
    </row>
    <row r="25" spans="1:14" ht="13.5" thickBot="1">
      <c r="A25" s="419"/>
      <c r="B25" s="98" t="s">
        <v>114</v>
      </c>
      <c r="C25" s="108"/>
      <c r="D25" s="17"/>
      <c r="E25" s="416"/>
      <c r="F25" s="437"/>
      <c r="G25" s="21"/>
      <c r="H25" s="22"/>
      <c r="I25" s="21"/>
      <c r="J25" s="22"/>
      <c r="K25" s="21"/>
      <c r="L25" s="22"/>
      <c r="M25" s="21"/>
      <c r="N25" s="22"/>
    </row>
    <row r="26" spans="1:14" ht="13.5" thickTop="1">
      <c r="A26" s="409" t="s">
        <v>69</v>
      </c>
      <c r="B26" s="96" t="s">
        <v>95</v>
      </c>
      <c r="C26" s="109"/>
      <c r="D26" s="231"/>
      <c r="E26" s="421"/>
      <c r="F26" s="436"/>
      <c r="G26" s="25"/>
      <c r="H26" s="16"/>
      <c r="I26" s="14"/>
      <c r="J26" s="15"/>
      <c r="K26" s="14"/>
      <c r="L26" s="15"/>
      <c r="M26" s="14"/>
      <c r="N26" s="15"/>
    </row>
    <row r="27" spans="1:14" ht="12.75">
      <c r="A27" s="410"/>
      <c r="B27" s="100" t="s">
        <v>102</v>
      </c>
      <c r="C27" s="110"/>
      <c r="D27" s="232"/>
      <c r="E27" s="422"/>
      <c r="F27" s="440"/>
      <c r="G27" s="23"/>
      <c r="H27" s="24"/>
      <c r="I27" s="7"/>
      <c r="J27" s="8"/>
      <c r="K27" s="7"/>
      <c r="L27" s="8"/>
      <c r="M27" s="7"/>
      <c r="N27" s="8"/>
    </row>
    <row r="28" spans="1:14" ht="13.5" thickBot="1">
      <c r="A28" s="419"/>
      <c r="B28" s="98" t="s">
        <v>114</v>
      </c>
      <c r="C28" s="108"/>
      <c r="D28" s="17"/>
      <c r="E28" s="416"/>
      <c r="F28" s="437"/>
      <c r="G28" s="21"/>
      <c r="H28" s="22"/>
      <c r="I28" s="21"/>
      <c r="J28" s="22"/>
      <c r="K28" s="21"/>
      <c r="L28" s="22"/>
      <c r="M28" s="21"/>
      <c r="N28" s="22"/>
    </row>
    <row r="29" spans="1:14" ht="13.5" thickTop="1">
      <c r="A29" s="409" t="s">
        <v>70</v>
      </c>
      <c r="B29" s="96" t="s">
        <v>95</v>
      </c>
      <c r="C29" s="109"/>
      <c r="D29" s="231"/>
      <c r="E29" s="421"/>
      <c r="F29" s="335"/>
      <c r="G29" s="25"/>
      <c r="H29" s="16"/>
      <c r="I29" s="14"/>
      <c r="J29" s="15"/>
      <c r="K29" s="14"/>
      <c r="L29" s="15"/>
      <c r="M29" s="14"/>
      <c r="N29" s="15"/>
    </row>
    <row r="30" spans="1:14" ht="12.75">
      <c r="A30" s="410"/>
      <c r="B30" s="100" t="s">
        <v>102</v>
      </c>
      <c r="C30" s="110"/>
      <c r="D30" s="232"/>
      <c r="E30" s="422"/>
      <c r="F30" s="306"/>
      <c r="G30" s="23"/>
      <c r="H30" s="24"/>
      <c r="I30" s="7"/>
      <c r="J30" s="8"/>
      <c r="K30" s="7"/>
      <c r="L30" s="8"/>
      <c r="M30" s="7"/>
      <c r="N30" s="8"/>
    </row>
    <row r="31" spans="1:14" ht="13.5" thickBot="1">
      <c r="A31" s="419"/>
      <c r="B31" s="98" t="s">
        <v>114</v>
      </c>
      <c r="C31" s="108"/>
      <c r="D31" s="17"/>
      <c r="E31" s="416"/>
      <c r="F31" s="336"/>
      <c r="G31" s="21"/>
      <c r="H31" s="22"/>
      <c r="I31" s="21"/>
      <c r="J31" s="22"/>
      <c r="K31" s="21"/>
      <c r="L31" s="22"/>
      <c r="M31" s="21"/>
      <c r="N31" s="22"/>
    </row>
    <row r="32" spans="1:14" ht="13.5" thickTop="1">
      <c r="A32" s="409" t="s">
        <v>22</v>
      </c>
      <c r="B32" s="96" t="s">
        <v>95</v>
      </c>
      <c r="C32" s="109"/>
      <c r="D32" s="231"/>
      <c r="E32" s="421"/>
      <c r="F32" s="335"/>
      <c r="G32" s="421"/>
      <c r="H32" s="335"/>
      <c r="I32" s="21"/>
      <c r="J32" s="22"/>
      <c r="K32" s="21"/>
      <c r="L32" s="22"/>
      <c r="M32" s="21"/>
      <c r="N32" s="22"/>
    </row>
    <row r="33" spans="1:14" ht="12.75">
      <c r="A33" s="410"/>
      <c r="B33" s="100" t="s">
        <v>102</v>
      </c>
      <c r="C33" s="110"/>
      <c r="D33" s="232"/>
      <c r="E33" s="422"/>
      <c r="F33" s="306"/>
      <c r="G33" s="422"/>
      <c r="H33" s="306"/>
      <c r="I33" s="21"/>
      <c r="J33" s="22"/>
      <c r="K33" s="21"/>
      <c r="L33" s="22"/>
      <c r="M33" s="21"/>
      <c r="N33" s="22"/>
    </row>
    <row r="34" spans="1:14" ht="12.75">
      <c r="A34" s="419"/>
      <c r="B34" s="98" t="s">
        <v>114</v>
      </c>
      <c r="C34" s="108"/>
      <c r="D34" s="17"/>
      <c r="E34" s="416"/>
      <c r="F34" s="336"/>
      <c r="G34" s="416"/>
      <c r="H34" s="336"/>
      <c r="I34" s="4"/>
      <c r="J34" s="5"/>
      <c r="K34" s="4"/>
      <c r="L34" s="5"/>
      <c r="M34" s="4"/>
      <c r="N34" s="5"/>
    </row>
    <row r="35" spans="1:14" ht="12.75">
      <c r="A35" s="409" t="s">
        <v>23</v>
      </c>
      <c r="B35" s="102" t="s">
        <v>95</v>
      </c>
      <c r="C35" s="109"/>
      <c r="D35" s="246"/>
      <c r="E35" s="421"/>
      <c r="F35" s="335"/>
      <c r="G35" s="21"/>
      <c r="H35" s="22"/>
      <c r="I35" s="4"/>
      <c r="J35" s="5"/>
      <c r="K35" s="4"/>
      <c r="L35" s="5"/>
      <c r="M35" s="4"/>
      <c r="N35" s="5"/>
    </row>
    <row r="36" spans="1:14" ht="12.75">
      <c r="A36" s="410"/>
      <c r="B36" s="98" t="s">
        <v>96</v>
      </c>
      <c r="C36" s="110"/>
      <c r="D36" s="247"/>
      <c r="E36" s="422"/>
      <c r="F36" s="306"/>
      <c r="G36" s="21"/>
      <c r="H36" s="22"/>
      <c r="I36" s="4"/>
      <c r="J36" s="5"/>
      <c r="K36" s="4"/>
      <c r="L36" s="5"/>
      <c r="M36" s="4"/>
      <c r="N36" s="5"/>
    </row>
    <row r="37" spans="1:14" ht="12.75">
      <c r="A37" s="419"/>
      <c r="B37" s="98" t="s">
        <v>108</v>
      </c>
      <c r="C37" s="108"/>
      <c r="D37" s="248"/>
      <c r="E37" s="416"/>
      <c r="F37" s="336"/>
      <c r="G37" s="4"/>
      <c r="H37" s="5"/>
      <c r="I37" s="4"/>
      <c r="J37" s="5"/>
      <c r="K37" s="4"/>
      <c r="L37" s="5"/>
      <c r="M37" s="4"/>
      <c r="N37" s="5"/>
    </row>
    <row r="38" spans="1:14" ht="12.75">
      <c r="A38" s="409" t="s">
        <v>24</v>
      </c>
      <c r="B38" s="102" t="s">
        <v>95</v>
      </c>
      <c r="C38" s="109"/>
      <c r="D38" s="246"/>
      <c r="E38" s="421"/>
      <c r="F38" s="335"/>
      <c r="G38" s="4"/>
      <c r="H38" s="5"/>
      <c r="I38" s="4"/>
      <c r="J38" s="5"/>
      <c r="K38" s="4"/>
      <c r="L38" s="5"/>
      <c r="M38" s="4"/>
      <c r="N38" s="5"/>
    </row>
    <row r="39" spans="1:14" ht="12.75">
      <c r="A39" s="410"/>
      <c r="B39" s="98" t="s">
        <v>96</v>
      </c>
      <c r="C39" s="110"/>
      <c r="D39" s="247"/>
      <c r="E39" s="422"/>
      <c r="F39" s="306"/>
      <c r="G39" s="4"/>
      <c r="H39" s="5"/>
      <c r="I39" s="4"/>
      <c r="J39" s="5"/>
      <c r="K39" s="4"/>
      <c r="L39" s="5"/>
      <c r="M39" s="4"/>
      <c r="N39" s="5"/>
    </row>
    <row r="40" spans="1:14" ht="12.75">
      <c r="A40" s="419"/>
      <c r="B40" s="98" t="s">
        <v>108</v>
      </c>
      <c r="C40" s="108"/>
      <c r="D40" s="248"/>
      <c r="E40" s="416"/>
      <c r="F40" s="336"/>
      <c r="G40" s="4"/>
      <c r="H40" s="5"/>
      <c r="I40" s="4"/>
      <c r="J40" s="5"/>
      <c r="K40" s="4"/>
      <c r="L40" s="5"/>
      <c r="M40" s="4"/>
      <c r="N40" s="5"/>
    </row>
    <row r="41" spans="1:14" ht="12.75">
      <c r="A41" s="409" t="s">
        <v>25</v>
      </c>
      <c r="B41" s="102" t="s">
        <v>95</v>
      </c>
      <c r="C41" s="109"/>
      <c r="D41" s="246"/>
      <c r="E41" s="421"/>
      <c r="F41" s="335"/>
      <c r="G41" s="4"/>
      <c r="H41" s="5"/>
      <c r="I41" s="4"/>
      <c r="J41" s="5"/>
      <c r="K41" s="4"/>
      <c r="L41" s="5"/>
      <c r="M41" s="4"/>
      <c r="N41" s="5"/>
    </row>
    <row r="42" spans="1:14" ht="12.75">
      <c r="A42" s="410"/>
      <c r="B42" s="98" t="s">
        <v>96</v>
      </c>
      <c r="C42" s="110"/>
      <c r="D42" s="247"/>
      <c r="E42" s="422"/>
      <c r="F42" s="306"/>
      <c r="G42" s="4"/>
      <c r="H42" s="5"/>
      <c r="I42" s="4"/>
      <c r="J42" s="5"/>
      <c r="K42" s="4"/>
      <c r="L42" s="5"/>
      <c r="M42" s="4"/>
      <c r="N42" s="5"/>
    </row>
    <row r="43" spans="1:14" ht="12.75">
      <c r="A43" s="419"/>
      <c r="B43" s="98" t="s">
        <v>108</v>
      </c>
      <c r="C43" s="108"/>
      <c r="D43" s="248"/>
      <c r="E43" s="416"/>
      <c r="F43" s="336"/>
      <c r="G43" s="4"/>
      <c r="H43" s="5"/>
      <c r="I43" s="4"/>
      <c r="J43" s="5"/>
      <c r="K43" s="4"/>
      <c r="L43" s="5"/>
      <c r="M43" s="4"/>
      <c r="N43" s="5"/>
    </row>
    <row r="44" spans="1:14" ht="12.75">
      <c r="A44" s="409" t="s">
        <v>26</v>
      </c>
      <c r="B44" s="102" t="s">
        <v>95</v>
      </c>
      <c r="C44" s="109"/>
      <c r="D44" s="246"/>
      <c r="E44" s="421"/>
      <c r="F44" s="335"/>
      <c r="G44" s="14"/>
      <c r="H44" s="15"/>
      <c r="I44" s="14"/>
      <c r="J44" s="15"/>
      <c r="K44" s="14"/>
      <c r="L44" s="15"/>
      <c r="M44" s="14"/>
      <c r="N44" s="15"/>
    </row>
    <row r="45" spans="1:14" ht="12.75">
      <c r="A45" s="410"/>
      <c r="B45" s="98" t="s">
        <v>96</v>
      </c>
      <c r="C45" s="110"/>
      <c r="D45" s="247"/>
      <c r="E45" s="422"/>
      <c r="F45" s="306"/>
      <c r="G45" s="14"/>
      <c r="H45" s="15"/>
      <c r="I45" s="14"/>
      <c r="J45" s="15"/>
      <c r="K45" s="14"/>
      <c r="L45" s="15"/>
      <c r="M45" s="14"/>
      <c r="N45" s="15"/>
    </row>
    <row r="46" spans="1:14" ht="13.5" thickBot="1">
      <c r="A46" s="449"/>
      <c r="B46" s="98" t="s">
        <v>108</v>
      </c>
      <c r="C46" s="108"/>
      <c r="D46" s="248"/>
      <c r="E46" s="311"/>
      <c r="F46" s="312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14" t="s">
        <v>32</v>
      </c>
      <c r="B48" s="314"/>
      <c r="C48" s="314"/>
      <c r="D48" s="315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4" t="s">
        <v>35</v>
      </c>
      <c r="C50" s="314"/>
      <c r="D50" s="314"/>
      <c r="E50" s="315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4" t="s">
        <v>34</v>
      </c>
      <c r="C51" s="314"/>
      <c r="D51" s="314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mergeCells count="57">
    <mergeCell ref="A44:A46"/>
    <mergeCell ref="E44:E46"/>
    <mergeCell ref="F44:F46"/>
    <mergeCell ref="E41:E43"/>
    <mergeCell ref="F41:F43"/>
    <mergeCell ref="A41:A43"/>
    <mergeCell ref="G32:G34"/>
    <mergeCell ref="H32:H34"/>
    <mergeCell ref="E32:E34"/>
    <mergeCell ref="F32:F34"/>
    <mergeCell ref="F38:F40"/>
    <mergeCell ref="F17:F19"/>
    <mergeCell ref="F20:F22"/>
    <mergeCell ref="F26:F28"/>
    <mergeCell ref="F29:F31"/>
    <mergeCell ref="A23:A25"/>
    <mergeCell ref="E23:E25"/>
    <mergeCell ref="F23:F25"/>
    <mergeCell ref="F11:F13"/>
    <mergeCell ref="E14:E16"/>
    <mergeCell ref="F14:F16"/>
    <mergeCell ref="A20:A22"/>
    <mergeCell ref="E20:E22"/>
    <mergeCell ref="A17:A19"/>
    <mergeCell ref="E17:E19"/>
    <mergeCell ref="I1:K1"/>
    <mergeCell ref="I2:K2"/>
    <mergeCell ref="I3:K3"/>
    <mergeCell ref="K9:L9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A11:A13"/>
    <mergeCell ref="A14:A16"/>
    <mergeCell ref="E11:E13"/>
    <mergeCell ref="F9:F10"/>
    <mergeCell ref="G9:H9"/>
    <mergeCell ref="B50:E50"/>
    <mergeCell ref="B51:D51"/>
    <mergeCell ref="A48:D48"/>
    <mergeCell ref="A26:A28"/>
    <mergeCell ref="E26:E28"/>
    <mergeCell ref="A29:A31"/>
    <mergeCell ref="E29:E31"/>
    <mergeCell ref="A38:A40"/>
    <mergeCell ref="E38:E40"/>
    <mergeCell ref="A32:A34"/>
    <mergeCell ref="A35:A37"/>
    <mergeCell ref="E35:E37"/>
    <mergeCell ref="F35:F37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2016-01-25T06:58:45Z</cp:lastPrinted>
  <dcterms:created xsi:type="dcterms:W3CDTF">2013-02-08T07:46:47Z</dcterms:created>
  <dcterms:modified xsi:type="dcterms:W3CDTF">2017-04-23T08:50:40Z</dcterms:modified>
  <cp:category/>
  <cp:version/>
  <cp:contentType/>
  <cp:contentStatus/>
</cp:coreProperties>
</file>